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Rio Yacht Club\Regata 105 Aniversario RYC 2019\Planilhas\"/>
    </mc:Choice>
  </mc:AlternateContent>
  <xr:revisionPtr revIDLastSave="0" documentId="13_ncr:1_{FB5A477D-B2B7-4F8F-A1A5-0372BF2F02D5}" xr6:coauthVersionLast="43" xr6:coauthVersionMax="43" xr10:uidLastSave="{00000000-0000-0000-0000-000000000000}"/>
  <bookViews>
    <workbookView xWindow="-120" yWindow="-120" windowWidth="20730" windowHeight="11160" tabRatio="819" firstSheet="9" activeTab="9" xr2:uid="{D9D8B3CB-459B-40D2-ACE0-6E6B0978A25A}"/>
  </bookViews>
  <sheets>
    <sheet name="W1" sheetId="41" state="hidden" r:id="rId1"/>
    <sheet name="W2" sheetId="35" state="hidden" r:id="rId2"/>
    <sheet name="Inscricao" sheetId="2" state="hidden" r:id="rId3"/>
    <sheet name="Chegada" sheetId="11" state="hidden" r:id="rId4"/>
    <sheet name="Resultados" sheetId="12" state="hidden" r:id="rId5"/>
    <sheet name="Sumula" sheetId="15" state="hidden" r:id="rId6"/>
    <sheet name="Por Classe" sheetId="16" state="hidden" r:id="rId7"/>
    <sheet name="Ratings" sheetId="1" state="hidden" r:id="rId8"/>
    <sheet name="Classes" sheetId="3" state="hidden" r:id="rId9"/>
    <sheet name="ORC" sheetId="19" r:id="rId10"/>
    <sheet name="IRC" sheetId="22" r:id="rId11"/>
    <sheet name="H25" sheetId="40" r:id="rId12"/>
    <sheet name="RGS" sheetId="23" r:id="rId13"/>
    <sheet name="CLA" sheetId="24" r:id="rId14"/>
    <sheet name="BPA" sheetId="36" r:id="rId15"/>
    <sheet name="BPB" sheetId="37" r:id="rId16"/>
    <sheet name="BPC" sheetId="38" r:id="rId17"/>
    <sheet name="B32" sheetId="39" r:id="rId18"/>
    <sheet name="B23" sheetId="33" r:id="rId19"/>
    <sheet name="Clubes" sheetId="9" state="hidden" r:id="rId20"/>
    <sheet name="Siglas" sheetId="7" state="hidden" r:id="rId21"/>
  </sheets>
  <definedNames>
    <definedName name="_xlnm._FilterDatabase" localSheetId="2" hidden="1">Inscricao!$A$1:$P$49</definedName>
    <definedName name="_xlnm._FilterDatabase" localSheetId="7" hidden="1">Ratings!$A$1:$I$591</definedName>
    <definedName name="Classe" localSheetId="18">'B23'!$D$7</definedName>
    <definedName name="Classe" localSheetId="17">'B32'!$D$7</definedName>
    <definedName name="Classe" localSheetId="14">BPA!$D$7</definedName>
    <definedName name="Classe" localSheetId="15">BPB!$D$7</definedName>
    <definedName name="Classe" localSheetId="16">BPC!$D$7</definedName>
    <definedName name="Classe" localSheetId="13">CLA!$D$7</definedName>
    <definedName name="Classe" localSheetId="11">'H25'!$D$7</definedName>
    <definedName name="Classe" localSheetId="10">IRC!$D$7</definedName>
    <definedName name="Classe" localSheetId="9">ORC!$D$7</definedName>
    <definedName name="Classe" localSheetId="12">RGS!$D$7</definedName>
    <definedName name="Classe" localSheetId="0">'W1'!$D$7</definedName>
    <definedName name="Classe" localSheetId="1">'W2'!$D$7</definedName>
    <definedName name="Classe">'Por Classe'!$D$7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1" i="2" l="1"/>
  <c r="O41" i="2"/>
  <c r="N41" i="2"/>
  <c r="M41" i="2"/>
  <c r="L41" i="2"/>
  <c r="K41" i="2"/>
  <c r="J41" i="2"/>
  <c r="I41" i="2"/>
  <c r="H41" i="2"/>
  <c r="F41" i="2"/>
  <c r="D41" i="2"/>
  <c r="D43" i="2"/>
  <c r="F43" i="2"/>
  <c r="H43" i="2"/>
  <c r="I43" i="2"/>
  <c r="J43" i="2"/>
  <c r="K43" i="2"/>
  <c r="L43" i="2"/>
  <c r="M43" i="2"/>
  <c r="N43" i="2"/>
  <c r="O43" i="2"/>
  <c r="P43" i="2"/>
  <c r="P16" i="2"/>
  <c r="O16" i="2"/>
  <c r="N16" i="2"/>
  <c r="M16" i="2"/>
  <c r="L16" i="2"/>
  <c r="K16" i="2"/>
  <c r="J16" i="2"/>
  <c r="I16" i="2"/>
  <c r="H16" i="2"/>
  <c r="F16" i="2"/>
  <c r="D16" i="2"/>
  <c r="J8" i="41"/>
  <c r="E7" i="41"/>
  <c r="J8" i="40"/>
  <c r="E7" i="40"/>
  <c r="J8" i="39"/>
  <c r="E7" i="39"/>
  <c r="J8" i="38"/>
  <c r="E7" i="38"/>
  <c r="J8" i="37"/>
  <c r="E7" i="37"/>
  <c r="J8" i="36"/>
  <c r="E7" i="36"/>
  <c r="J8" i="35"/>
  <c r="J8" i="33"/>
  <c r="E7" i="35"/>
  <c r="R49" i="11"/>
  <c r="Q49" i="11"/>
  <c r="G49" i="11"/>
  <c r="F49" i="11"/>
  <c r="D49" i="11"/>
  <c r="H49" i="11" s="1"/>
  <c r="R48" i="11"/>
  <c r="Q48" i="11"/>
  <c r="G48" i="11"/>
  <c r="F48" i="11"/>
  <c r="H48" i="11" s="1"/>
  <c r="D48" i="11"/>
  <c r="R47" i="11"/>
  <c r="Q47" i="11"/>
  <c r="G47" i="11"/>
  <c r="F47" i="11"/>
  <c r="D47" i="11"/>
  <c r="R46" i="11"/>
  <c r="Q46" i="11"/>
  <c r="G46" i="11"/>
  <c r="F46" i="11"/>
  <c r="D46" i="11"/>
  <c r="H47" i="11" l="1"/>
  <c r="H46" i="11"/>
  <c r="P44" i="2"/>
  <c r="F37" i="2"/>
  <c r="F13" i="2"/>
  <c r="K37" i="2" l="1"/>
  <c r="E7" i="33" l="1"/>
  <c r="J8" i="24" l="1"/>
  <c r="E7" i="24"/>
  <c r="J8" i="23"/>
  <c r="E7" i="23"/>
  <c r="J8" i="22"/>
  <c r="E7" i="22"/>
  <c r="J8" i="19" l="1"/>
  <c r="J8" i="16"/>
  <c r="E7" i="16"/>
  <c r="E7" i="19" l="1"/>
  <c r="P2" i="2" l="1"/>
  <c r="P4" i="2"/>
  <c r="P5" i="2"/>
  <c r="P3" i="2"/>
  <c r="P6" i="2"/>
  <c r="P21" i="2"/>
  <c r="P18" i="2"/>
  <c r="P19" i="2"/>
  <c r="P48" i="2"/>
  <c r="P20" i="2"/>
  <c r="P17" i="2"/>
  <c r="P10" i="2"/>
  <c r="P13" i="2"/>
  <c r="P14" i="2"/>
  <c r="P11" i="2"/>
  <c r="P15" i="2"/>
  <c r="P12" i="2"/>
  <c r="P9" i="2"/>
  <c r="P7" i="2"/>
  <c r="P8" i="2"/>
  <c r="P22" i="2"/>
  <c r="P24" i="2"/>
  <c r="P23" i="2"/>
  <c r="P46" i="2"/>
  <c r="P45" i="2"/>
  <c r="P42" i="2"/>
  <c r="P49" i="2"/>
  <c r="P47" i="2"/>
  <c r="P27" i="2"/>
  <c r="P29" i="2"/>
  <c r="P30" i="2"/>
  <c r="P32" i="2"/>
  <c r="P31" i="2"/>
  <c r="P25" i="2"/>
  <c r="P26" i="2"/>
  <c r="P28" i="2"/>
  <c r="P35" i="2"/>
  <c r="P36" i="2"/>
  <c r="P33" i="2"/>
  <c r="P34" i="2"/>
  <c r="P39" i="2"/>
  <c r="P40" i="2"/>
  <c r="P38" i="2"/>
  <c r="P37" i="2"/>
  <c r="I38" i="2" l="1"/>
  <c r="I40" i="2"/>
  <c r="I39" i="2"/>
  <c r="I34" i="2"/>
  <c r="I33" i="2"/>
  <c r="I36" i="2"/>
  <c r="I35" i="2"/>
  <c r="I28" i="2"/>
  <c r="I26" i="2"/>
  <c r="I25" i="2"/>
  <c r="I31" i="2"/>
  <c r="I32" i="2"/>
  <c r="I30" i="2"/>
  <c r="I29" i="2"/>
  <c r="I27" i="2"/>
  <c r="I47" i="2"/>
  <c r="I49" i="2"/>
  <c r="I42" i="2"/>
  <c r="I45" i="2"/>
  <c r="I46" i="2"/>
  <c r="I44" i="2"/>
  <c r="I23" i="2"/>
  <c r="I24" i="2"/>
  <c r="I22" i="2"/>
  <c r="I8" i="2"/>
  <c r="I7" i="2"/>
  <c r="I9" i="2"/>
  <c r="I12" i="2"/>
  <c r="I15" i="2"/>
  <c r="I11" i="2"/>
  <c r="I14" i="2"/>
  <c r="I13" i="2"/>
  <c r="I10" i="2"/>
  <c r="I17" i="2"/>
  <c r="I20" i="2"/>
  <c r="I48" i="2"/>
  <c r="I19" i="2"/>
  <c r="I18" i="2"/>
  <c r="I21" i="2"/>
  <c r="I6" i="2"/>
  <c r="I3" i="2"/>
  <c r="I5" i="2"/>
  <c r="I4" i="2"/>
  <c r="I2" i="2"/>
  <c r="I37" i="2"/>
  <c r="F40" i="2" l="1"/>
  <c r="A33" i="15" l="1"/>
  <c r="A17" i="15"/>
  <c r="A35" i="15"/>
  <c r="A34" i="15"/>
  <c r="A25" i="15"/>
  <c r="A26" i="15"/>
  <c r="A27" i="15"/>
  <c r="A32" i="15"/>
  <c r="A28" i="15"/>
  <c r="A18" i="15"/>
  <c r="A29" i="15"/>
  <c r="A19" i="15"/>
  <c r="A38" i="15"/>
  <c r="A20" i="15"/>
  <c r="A31" i="15"/>
  <c r="A10" i="15"/>
  <c r="A11" i="15"/>
  <c r="A12" i="15"/>
  <c r="A7" i="15"/>
  <c r="A30" i="15"/>
  <c r="A37" i="15"/>
  <c r="A43" i="15"/>
  <c r="A24" i="15"/>
  <c r="A23" i="15"/>
  <c r="A3" i="15"/>
  <c r="A6" i="15"/>
  <c r="A13" i="15"/>
  <c r="A5" i="15"/>
  <c r="A2" i="15"/>
  <c r="A41" i="15"/>
  <c r="A14" i="15"/>
  <c r="A40" i="15"/>
  <c r="A8" i="15"/>
  <c r="A39" i="15"/>
  <c r="A42" i="15"/>
  <c r="A9" i="15"/>
  <c r="A22" i="15"/>
  <c r="A4" i="15"/>
  <c r="A15" i="15"/>
  <c r="A21" i="15"/>
  <c r="A44" i="15"/>
  <c r="A16" i="15"/>
  <c r="A45" i="15"/>
  <c r="A36" i="15"/>
  <c r="Q3" i="11"/>
  <c r="I3" i="12" s="1"/>
  <c r="R3" i="11"/>
  <c r="J3" i="12" s="1"/>
  <c r="J33" i="15" s="1"/>
  <c r="Q4" i="11"/>
  <c r="I4" i="12" s="1"/>
  <c r="I17" i="15" s="1"/>
  <c r="R4" i="11"/>
  <c r="J4" i="12" s="1"/>
  <c r="J17" i="15" s="1"/>
  <c r="Q5" i="11"/>
  <c r="I5" i="12" s="1"/>
  <c r="I35" i="15" s="1"/>
  <c r="R5" i="11"/>
  <c r="J5" i="12" s="1"/>
  <c r="J35" i="15" s="1"/>
  <c r="Q6" i="11"/>
  <c r="I6" i="12" s="1"/>
  <c r="I34" i="15" s="1"/>
  <c r="R6" i="11"/>
  <c r="J6" i="12" s="1"/>
  <c r="J34" i="15" s="1"/>
  <c r="Q7" i="11"/>
  <c r="I7" i="12" s="1"/>
  <c r="I25" i="15" s="1"/>
  <c r="R7" i="11"/>
  <c r="J7" i="12" s="1"/>
  <c r="J25" i="15" s="1"/>
  <c r="Q8" i="11"/>
  <c r="I8" i="12" s="1"/>
  <c r="I26" i="15" s="1"/>
  <c r="R8" i="11"/>
  <c r="J8" i="12" s="1"/>
  <c r="J26" i="15" s="1"/>
  <c r="Q9" i="11"/>
  <c r="I9" i="12" s="1"/>
  <c r="I27" i="15" s="1"/>
  <c r="R9" i="11"/>
  <c r="J9" i="12" s="1"/>
  <c r="J27" i="15" s="1"/>
  <c r="Q10" i="11"/>
  <c r="I10" i="12" s="1"/>
  <c r="I32" i="15" s="1"/>
  <c r="R10" i="11"/>
  <c r="J10" i="12" s="1"/>
  <c r="J32" i="15" s="1"/>
  <c r="Q11" i="11"/>
  <c r="I11" i="12" s="1"/>
  <c r="I28" i="15" s="1"/>
  <c r="R11" i="11"/>
  <c r="J11" i="12" s="1"/>
  <c r="J28" i="15" s="1"/>
  <c r="Q12" i="11"/>
  <c r="I12" i="12" s="1"/>
  <c r="I18" i="15" s="1"/>
  <c r="R12" i="11"/>
  <c r="J12" i="12" s="1"/>
  <c r="J18" i="15" s="1"/>
  <c r="Q13" i="11"/>
  <c r="I13" i="12" s="1"/>
  <c r="I29" i="15" s="1"/>
  <c r="R13" i="11"/>
  <c r="J13" i="12" s="1"/>
  <c r="J29" i="15" s="1"/>
  <c r="Q14" i="11"/>
  <c r="I14" i="12" s="1"/>
  <c r="I19" i="15" s="1"/>
  <c r="R14" i="11"/>
  <c r="J14" i="12" s="1"/>
  <c r="J19" i="15" s="1"/>
  <c r="Q15" i="11"/>
  <c r="I15" i="12" s="1"/>
  <c r="I38" i="15" s="1"/>
  <c r="R15" i="11"/>
  <c r="J15" i="12" s="1"/>
  <c r="J38" i="15" s="1"/>
  <c r="Q16" i="11"/>
  <c r="I16" i="12" s="1"/>
  <c r="I20" i="15" s="1"/>
  <c r="R16" i="11"/>
  <c r="J16" i="12" s="1"/>
  <c r="J20" i="15" s="1"/>
  <c r="Q17" i="11"/>
  <c r="I17" i="12" s="1"/>
  <c r="I31" i="15" s="1"/>
  <c r="R17" i="11"/>
  <c r="J17" i="12" s="1"/>
  <c r="J31" i="15" s="1"/>
  <c r="Q18" i="11"/>
  <c r="I18" i="12" s="1"/>
  <c r="I10" i="15" s="1"/>
  <c r="R18" i="11"/>
  <c r="J18" i="12" s="1"/>
  <c r="J10" i="15" s="1"/>
  <c r="Q19" i="11"/>
  <c r="I19" i="12" s="1"/>
  <c r="I11" i="15" s="1"/>
  <c r="R19" i="11"/>
  <c r="J19" i="12" s="1"/>
  <c r="J11" i="15" s="1"/>
  <c r="Q20" i="11"/>
  <c r="I20" i="12" s="1"/>
  <c r="I12" i="15" s="1"/>
  <c r="R20" i="11"/>
  <c r="J20" i="12" s="1"/>
  <c r="J12" i="15" s="1"/>
  <c r="Q21" i="11"/>
  <c r="I21" i="12" s="1"/>
  <c r="I7" i="15" s="1"/>
  <c r="R21" i="11"/>
  <c r="J21" i="12" s="1"/>
  <c r="J7" i="15" s="1"/>
  <c r="Q22" i="11"/>
  <c r="I22" i="12" s="1"/>
  <c r="I30" i="15" s="1"/>
  <c r="R22" i="11"/>
  <c r="J22" i="12" s="1"/>
  <c r="J30" i="15" s="1"/>
  <c r="Q23" i="11"/>
  <c r="I23" i="12" s="1"/>
  <c r="I37" i="15" s="1"/>
  <c r="R23" i="11"/>
  <c r="J23" i="12" s="1"/>
  <c r="J37" i="15" s="1"/>
  <c r="Q24" i="11"/>
  <c r="I24" i="12" s="1"/>
  <c r="I43" i="15" s="1"/>
  <c r="R24" i="11"/>
  <c r="J24" i="12" s="1"/>
  <c r="J43" i="15" s="1"/>
  <c r="Q25" i="11"/>
  <c r="I25" i="12" s="1"/>
  <c r="I24" i="15" s="1"/>
  <c r="R25" i="11"/>
  <c r="J25" i="12" s="1"/>
  <c r="J24" i="15" s="1"/>
  <c r="Q26" i="11"/>
  <c r="I26" i="12" s="1"/>
  <c r="I23" i="15" s="1"/>
  <c r="R26" i="11"/>
  <c r="J26" i="12" s="1"/>
  <c r="J23" i="15" s="1"/>
  <c r="Q27" i="11"/>
  <c r="I27" i="12" s="1"/>
  <c r="I3" i="15" s="1"/>
  <c r="R27" i="11"/>
  <c r="J27" i="12" s="1"/>
  <c r="J3" i="15" s="1"/>
  <c r="Q28" i="11"/>
  <c r="I28" i="12" s="1"/>
  <c r="I6" i="15" s="1"/>
  <c r="R28" i="11"/>
  <c r="J28" i="12" s="1"/>
  <c r="J6" i="15" s="1"/>
  <c r="Q29" i="11"/>
  <c r="I29" i="12" s="1"/>
  <c r="I13" i="15" s="1"/>
  <c r="R29" i="11"/>
  <c r="J29" i="12" s="1"/>
  <c r="J13" i="15" s="1"/>
  <c r="Q30" i="11"/>
  <c r="I30" i="12" s="1"/>
  <c r="I5" i="15" s="1"/>
  <c r="R30" i="11"/>
  <c r="J30" i="12" s="1"/>
  <c r="J5" i="15" s="1"/>
  <c r="Q31" i="11"/>
  <c r="I31" i="12" s="1"/>
  <c r="I2" i="15" s="1"/>
  <c r="R31" i="11"/>
  <c r="J31" i="12" s="1"/>
  <c r="J2" i="15" s="1"/>
  <c r="Q32" i="11"/>
  <c r="I32" i="12" s="1"/>
  <c r="I41" i="15" s="1"/>
  <c r="R32" i="11"/>
  <c r="J32" i="12" s="1"/>
  <c r="J41" i="15" s="1"/>
  <c r="Q33" i="11"/>
  <c r="I33" i="12" s="1"/>
  <c r="I14" i="15" s="1"/>
  <c r="R33" i="11"/>
  <c r="J33" i="12" s="1"/>
  <c r="J14" i="15" s="1"/>
  <c r="Q34" i="11"/>
  <c r="I34" i="12" s="1"/>
  <c r="I40" i="15" s="1"/>
  <c r="R34" i="11"/>
  <c r="J34" i="12" s="1"/>
  <c r="J40" i="15" s="1"/>
  <c r="Q35" i="11"/>
  <c r="I35" i="12" s="1"/>
  <c r="I8" i="15" s="1"/>
  <c r="R35" i="11"/>
  <c r="J35" i="12" s="1"/>
  <c r="J8" i="15" s="1"/>
  <c r="Q36" i="11"/>
  <c r="I36" i="12" s="1"/>
  <c r="I39" i="15" s="1"/>
  <c r="R36" i="11"/>
  <c r="J36" i="12" s="1"/>
  <c r="J39" i="15" s="1"/>
  <c r="Q37" i="11"/>
  <c r="I37" i="12" s="1"/>
  <c r="I42" i="15" s="1"/>
  <c r="R37" i="11"/>
  <c r="J37" i="12" s="1"/>
  <c r="J42" i="15" s="1"/>
  <c r="Q38" i="11"/>
  <c r="I38" i="12" s="1"/>
  <c r="I9" i="15" s="1"/>
  <c r="R38" i="11"/>
  <c r="J38" i="12" s="1"/>
  <c r="J9" i="15" s="1"/>
  <c r="Q39" i="11"/>
  <c r="I39" i="12" s="1"/>
  <c r="I22" i="15" s="1"/>
  <c r="R39" i="11"/>
  <c r="J39" i="12" s="1"/>
  <c r="J22" i="15" s="1"/>
  <c r="Q40" i="11"/>
  <c r="I40" i="12" s="1"/>
  <c r="I4" i="15" s="1"/>
  <c r="R40" i="11"/>
  <c r="J40" i="12" s="1"/>
  <c r="J4" i="15" s="1"/>
  <c r="Q41" i="11"/>
  <c r="I41" i="12" s="1"/>
  <c r="I15" i="15" s="1"/>
  <c r="R41" i="11"/>
  <c r="J41" i="12" s="1"/>
  <c r="J15" i="15" s="1"/>
  <c r="Q42" i="11"/>
  <c r="I42" i="12" s="1"/>
  <c r="I21" i="15" s="1"/>
  <c r="R42" i="11"/>
  <c r="J42" i="12" s="1"/>
  <c r="J21" i="15" s="1"/>
  <c r="Q43" i="11"/>
  <c r="I43" i="12" s="1"/>
  <c r="I44" i="15" s="1"/>
  <c r="R43" i="11"/>
  <c r="J43" i="12" s="1"/>
  <c r="J44" i="15" s="1"/>
  <c r="Q44" i="11"/>
  <c r="I44" i="12" s="1"/>
  <c r="I16" i="15" s="1"/>
  <c r="R44" i="11"/>
  <c r="J44" i="12" s="1"/>
  <c r="J16" i="15" s="1"/>
  <c r="Q45" i="11"/>
  <c r="I45" i="12" s="1"/>
  <c r="I45" i="15" s="1"/>
  <c r="R45" i="11"/>
  <c r="J45" i="12" s="1"/>
  <c r="J45" i="15" s="1"/>
  <c r="R2" i="11"/>
  <c r="J2" i="12" s="1"/>
  <c r="J36" i="15" s="1"/>
  <c r="Q2" i="11"/>
  <c r="I2" i="12" s="1"/>
  <c r="N38" i="2"/>
  <c r="O38" i="2"/>
  <c r="N40" i="2"/>
  <c r="O40" i="2"/>
  <c r="N39" i="2"/>
  <c r="O39" i="2"/>
  <c r="N34" i="2"/>
  <c r="O34" i="2"/>
  <c r="N33" i="2"/>
  <c r="O33" i="2"/>
  <c r="N36" i="2"/>
  <c r="O36" i="2"/>
  <c r="N35" i="2"/>
  <c r="O35" i="2"/>
  <c r="N28" i="2"/>
  <c r="O28" i="2"/>
  <c r="N26" i="2"/>
  <c r="O26" i="2"/>
  <c r="N25" i="2"/>
  <c r="O25" i="2"/>
  <c r="N31" i="2"/>
  <c r="O31" i="2"/>
  <c r="N32" i="2"/>
  <c r="O32" i="2"/>
  <c r="N30" i="2"/>
  <c r="O30" i="2"/>
  <c r="N29" i="2"/>
  <c r="O29" i="2"/>
  <c r="N27" i="2"/>
  <c r="O27" i="2"/>
  <c r="N47" i="2"/>
  <c r="O47" i="2"/>
  <c r="N49" i="2"/>
  <c r="O49" i="2"/>
  <c r="N42" i="2"/>
  <c r="O42" i="2"/>
  <c r="N45" i="2"/>
  <c r="O45" i="2"/>
  <c r="N46" i="2"/>
  <c r="O46" i="2"/>
  <c r="N44" i="2"/>
  <c r="O44" i="2"/>
  <c r="N23" i="2"/>
  <c r="O23" i="2"/>
  <c r="N24" i="2"/>
  <c r="O24" i="2"/>
  <c r="N22" i="2"/>
  <c r="O22" i="2"/>
  <c r="N8" i="2"/>
  <c r="O8" i="2"/>
  <c r="N7" i="2"/>
  <c r="O7" i="2"/>
  <c r="N9" i="2"/>
  <c r="O9" i="2"/>
  <c r="N12" i="2"/>
  <c r="O12" i="2"/>
  <c r="N15" i="2"/>
  <c r="O15" i="2"/>
  <c r="N11" i="2"/>
  <c r="O11" i="2"/>
  <c r="N14" i="2"/>
  <c r="O14" i="2"/>
  <c r="N13" i="2"/>
  <c r="O13" i="2"/>
  <c r="N10" i="2"/>
  <c r="O10" i="2"/>
  <c r="N17" i="2"/>
  <c r="O17" i="2"/>
  <c r="N20" i="2"/>
  <c r="O20" i="2"/>
  <c r="N48" i="2"/>
  <c r="O48" i="2"/>
  <c r="N19" i="2"/>
  <c r="O19" i="2"/>
  <c r="N18" i="2"/>
  <c r="O18" i="2"/>
  <c r="N21" i="2"/>
  <c r="O21" i="2"/>
  <c r="N6" i="2"/>
  <c r="O6" i="2"/>
  <c r="N3" i="2"/>
  <c r="O3" i="2"/>
  <c r="N5" i="2"/>
  <c r="O5" i="2"/>
  <c r="N4" i="2"/>
  <c r="O4" i="2"/>
  <c r="N2" i="2"/>
  <c r="O2" i="2"/>
  <c r="O37" i="2"/>
  <c r="N37" i="2"/>
  <c r="I33" i="15" l="1"/>
  <c r="I36" i="15"/>
  <c r="G12" i="11"/>
  <c r="F12" i="11"/>
  <c r="D12" i="11"/>
  <c r="G29" i="11"/>
  <c r="F29" i="11"/>
  <c r="D29" i="11"/>
  <c r="G42" i="11"/>
  <c r="F42" i="11"/>
  <c r="D42" i="11"/>
  <c r="G38" i="11"/>
  <c r="F38" i="11"/>
  <c r="D38" i="11"/>
  <c r="G17" i="11"/>
  <c r="F17" i="11"/>
  <c r="D17" i="11"/>
  <c r="G16" i="11"/>
  <c r="F16" i="11"/>
  <c r="D16" i="11"/>
  <c r="G14" i="11"/>
  <c r="F14" i="11"/>
  <c r="D14" i="11"/>
  <c r="G11" i="11"/>
  <c r="F11" i="11"/>
  <c r="D11" i="11"/>
  <c r="G31" i="11"/>
  <c r="F31" i="11"/>
  <c r="D31" i="11"/>
  <c r="G27" i="11"/>
  <c r="F27" i="11"/>
  <c r="D27" i="11"/>
  <c r="G44" i="11"/>
  <c r="F44" i="11"/>
  <c r="D44" i="11"/>
  <c r="G40" i="11"/>
  <c r="F40" i="11"/>
  <c r="D40" i="11"/>
  <c r="G36" i="11"/>
  <c r="F36" i="11"/>
  <c r="D36" i="11"/>
  <c r="G37" i="11"/>
  <c r="F37" i="11"/>
  <c r="D37" i="11"/>
  <c r="G5" i="11"/>
  <c r="F5" i="11"/>
  <c r="D5" i="11"/>
  <c r="G28" i="11"/>
  <c r="F28" i="11"/>
  <c r="D28" i="11"/>
  <c r="G23" i="11"/>
  <c r="F23" i="11"/>
  <c r="D23" i="11"/>
  <c r="G24" i="11"/>
  <c r="F24" i="11"/>
  <c r="D24" i="11"/>
  <c r="G25" i="11"/>
  <c r="F25" i="11"/>
  <c r="D25" i="11"/>
  <c r="G21" i="11"/>
  <c r="F21" i="11"/>
  <c r="D21" i="11"/>
  <c r="G20" i="11"/>
  <c r="F20" i="11"/>
  <c r="D20" i="11"/>
  <c r="G22" i="11"/>
  <c r="F22" i="11"/>
  <c r="D22" i="11"/>
  <c r="G18" i="11"/>
  <c r="F18" i="11"/>
  <c r="D18" i="11"/>
  <c r="G19" i="11"/>
  <c r="F19" i="11"/>
  <c r="D19" i="11"/>
  <c r="G15" i="11"/>
  <c r="F15" i="11"/>
  <c r="D15" i="11"/>
  <c r="G13" i="11"/>
  <c r="F13" i="11"/>
  <c r="D13" i="11"/>
  <c r="G10" i="11"/>
  <c r="F10" i="11"/>
  <c r="D10" i="11"/>
  <c r="G30" i="11"/>
  <c r="F30" i="11"/>
  <c r="D30" i="11"/>
  <c r="G26" i="11"/>
  <c r="F26" i="11"/>
  <c r="D26" i="11"/>
  <c r="G45" i="11"/>
  <c r="F45" i="11"/>
  <c r="D45" i="11"/>
  <c r="G43" i="11"/>
  <c r="F43" i="11"/>
  <c r="D43" i="11"/>
  <c r="G41" i="11"/>
  <c r="F41" i="11"/>
  <c r="D41" i="11"/>
  <c r="G39" i="11"/>
  <c r="F39" i="11"/>
  <c r="D39" i="11"/>
  <c r="G35" i="11"/>
  <c r="F35" i="11"/>
  <c r="D35" i="11"/>
  <c r="G6" i="11"/>
  <c r="F6" i="11"/>
  <c r="D6" i="11"/>
  <c r="G34" i="11"/>
  <c r="F34" i="11"/>
  <c r="D34" i="11"/>
  <c r="G33" i="11"/>
  <c r="F33" i="11"/>
  <c r="D33" i="11"/>
  <c r="G32" i="11"/>
  <c r="F32" i="11"/>
  <c r="D32" i="11"/>
  <c r="G9" i="11"/>
  <c r="F9" i="11"/>
  <c r="D9" i="11"/>
  <c r="G8" i="11"/>
  <c r="F8" i="11"/>
  <c r="D8" i="11"/>
  <c r="G7" i="11"/>
  <c r="F7" i="11"/>
  <c r="D7" i="11"/>
  <c r="G4" i="11"/>
  <c r="F4" i="11"/>
  <c r="D4" i="11"/>
  <c r="G3" i="11"/>
  <c r="F3" i="11"/>
  <c r="D3" i="11"/>
  <c r="G2" i="11"/>
  <c r="F2" i="11"/>
  <c r="D2" i="11"/>
  <c r="H5" i="11" l="1"/>
  <c r="H8" i="11"/>
  <c r="H25" i="11"/>
  <c r="H4" i="11"/>
  <c r="H7" i="11"/>
  <c r="H12" i="11"/>
  <c r="H20" i="11"/>
  <c r="H28" i="11"/>
  <c r="H39" i="11"/>
  <c r="H44" i="11"/>
  <c r="H32" i="11"/>
  <c r="H36" i="11"/>
  <c r="H6" i="11"/>
  <c r="H38" i="11"/>
  <c r="H37" i="11"/>
  <c r="H40" i="11"/>
  <c r="H16" i="11"/>
  <c r="H22" i="11"/>
  <c r="H23" i="11"/>
  <c r="H24" i="11"/>
  <c r="H9" i="11"/>
  <c r="H10" i="11"/>
  <c r="H11" i="11"/>
  <c r="H21" i="11"/>
  <c r="H26" i="11"/>
  <c r="H27" i="11"/>
  <c r="H41" i="11"/>
  <c r="H42" i="11"/>
  <c r="H43" i="11"/>
  <c r="H13" i="11"/>
  <c r="H14" i="11"/>
  <c r="H15" i="11"/>
  <c r="H30" i="11"/>
  <c r="H31" i="11"/>
  <c r="H45" i="11"/>
  <c r="H2" i="11"/>
  <c r="H3" i="11"/>
  <c r="H17" i="11"/>
  <c r="H18" i="11"/>
  <c r="H19" i="11"/>
  <c r="H29" i="11"/>
  <c r="H33" i="11"/>
  <c r="H34" i="11"/>
  <c r="H35" i="11"/>
  <c r="L5" i="2"/>
  <c r="M2" i="2"/>
  <c r="L2" i="2"/>
  <c r="K2" i="2"/>
  <c r="J2" i="2"/>
  <c r="H2" i="2"/>
  <c r="F2" i="2"/>
  <c r="D2" i="2"/>
  <c r="M4" i="2"/>
  <c r="L4" i="2"/>
  <c r="K4" i="2"/>
  <c r="J4" i="2"/>
  <c r="H4" i="2"/>
  <c r="F4" i="2"/>
  <c r="D4" i="2"/>
  <c r="M5" i="2"/>
  <c r="K5" i="2"/>
  <c r="J5" i="2"/>
  <c r="H5" i="2"/>
  <c r="F5" i="2"/>
  <c r="D5" i="2"/>
  <c r="H3" i="2"/>
  <c r="H6" i="2"/>
  <c r="H21" i="2"/>
  <c r="H18" i="2"/>
  <c r="H19" i="2"/>
  <c r="H48" i="2"/>
  <c r="H20" i="2"/>
  <c r="H17" i="2"/>
  <c r="H10" i="2"/>
  <c r="H13" i="2"/>
  <c r="H14" i="2"/>
  <c r="H11" i="2"/>
  <c r="H15" i="2"/>
  <c r="H12" i="2"/>
  <c r="H9" i="2"/>
  <c r="H7" i="2"/>
  <c r="H8" i="2"/>
  <c r="H22" i="2"/>
  <c r="H23" i="2"/>
  <c r="H44" i="2"/>
  <c r="H46" i="2"/>
  <c r="H45" i="2"/>
  <c r="H42" i="2"/>
  <c r="H49" i="2"/>
  <c r="H47" i="2"/>
  <c r="H27" i="2"/>
  <c r="H29" i="2"/>
  <c r="H30" i="2"/>
  <c r="H32" i="2"/>
  <c r="H31" i="2"/>
  <c r="H25" i="2"/>
  <c r="H26" i="2"/>
  <c r="H28" i="2"/>
  <c r="H35" i="2"/>
  <c r="H36" i="2"/>
  <c r="H33" i="2"/>
  <c r="H34" i="2"/>
  <c r="H39" i="2"/>
  <c r="H40" i="2"/>
  <c r="H38" i="2"/>
  <c r="H37" i="2"/>
  <c r="F3" i="2"/>
  <c r="F6" i="2"/>
  <c r="F21" i="2"/>
  <c r="F18" i="2"/>
  <c r="F19" i="2"/>
  <c r="F48" i="2"/>
  <c r="F20" i="2"/>
  <c r="F17" i="2"/>
  <c r="F10" i="2"/>
  <c r="F14" i="2"/>
  <c r="F11" i="2"/>
  <c r="F15" i="2"/>
  <c r="F12" i="2"/>
  <c r="F9" i="2"/>
  <c r="F7" i="2"/>
  <c r="F8" i="2"/>
  <c r="F22" i="2"/>
  <c r="F23" i="2"/>
  <c r="F44" i="2"/>
  <c r="F46" i="2"/>
  <c r="F45" i="2"/>
  <c r="F42" i="2"/>
  <c r="F49" i="2"/>
  <c r="F47" i="2"/>
  <c r="F27" i="2"/>
  <c r="F29" i="2"/>
  <c r="F30" i="2"/>
  <c r="F32" i="2"/>
  <c r="F31" i="2"/>
  <c r="F25" i="2"/>
  <c r="F26" i="2"/>
  <c r="F28" i="2"/>
  <c r="F35" i="2"/>
  <c r="F36" i="2"/>
  <c r="F33" i="2"/>
  <c r="F34" i="2"/>
  <c r="F39" i="2"/>
  <c r="F38" i="2"/>
  <c r="D3" i="2"/>
  <c r="D6" i="2"/>
  <c r="D21" i="2"/>
  <c r="D18" i="2"/>
  <c r="D19" i="2"/>
  <c r="D48" i="2"/>
  <c r="D20" i="2"/>
  <c r="D17" i="2"/>
  <c r="D10" i="2"/>
  <c r="D13" i="2"/>
  <c r="D14" i="2"/>
  <c r="D11" i="2"/>
  <c r="D15" i="2"/>
  <c r="D12" i="2"/>
  <c r="D9" i="2"/>
  <c r="D7" i="2"/>
  <c r="D8" i="2"/>
  <c r="D22" i="2"/>
  <c r="D23" i="2"/>
  <c r="D44" i="2"/>
  <c r="D46" i="2"/>
  <c r="D45" i="2"/>
  <c r="D42" i="2"/>
  <c r="D49" i="2"/>
  <c r="D47" i="2"/>
  <c r="D27" i="2"/>
  <c r="D29" i="2"/>
  <c r="D30" i="2"/>
  <c r="D32" i="2"/>
  <c r="D31" i="2"/>
  <c r="D25" i="2"/>
  <c r="D26" i="2"/>
  <c r="D28" i="2"/>
  <c r="D35" i="2"/>
  <c r="D36" i="2"/>
  <c r="D33" i="2"/>
  <c r="D34" i="2"/>
  <c r="D39" i="2"/>
  <c r="D40" i="2"/>
  <c r="D38" i="2"/>
  <c r="D37" i="2"/>
  <c r="D24" i="2"/>
  <c r="H24" i="2"/>
  <c r="F24" i="2"/>
  <c r="M3" i="2"/>
  <c r="L3" i="2"/>
  <c r="K3" i="2"/>
  <c r="J3" i="2"/>
  <c r="J14" i="2"/>
  <c r="K14" i="2"/>
  <c r="L14" i="2"/>
  <c r="M14" i="2"/>
  <c r="J13" i="2"/>
  <c r="K13" i="2"/>
  <c r="L13" i="2"/>
  <c r="M13" i="2"/>
  <c r="J10" i="2"/>
  <c r="K10" i="2"/>
  <c r="L10" i="2"/>
  <c r="M10" i="2"/>
  <c r="J17" i="2"/>
  <c r="K17" i="2"/>
  <c r="L17" i="2"/>
  <c r="M17" i="2"/>
  <c r="J20" i="2"/>
  <c r="K20" i="2"/>
  <c r="L20" i="2"/>
  <c r="M20" i="2"/>
  <c r="J48" i="2"/>
  <c r="K48" i="2"/>
  <c r="L48" i="2"/>
  <c r="M48" i="2"/>
  <c r="J19" i="2"/>
  <c r="K19" i="2"/>
  <c r="L19" i="2"/>
  <c r="M19" i="2"/>
  <c r="J18" i="2"/>
  <c r="K18" i="2"/>
  <c r="L18" i="2"/>
  <c r="M18" i="2"/>
  <c r="J21" i="2"/>
  <c r="K21" i="2"/>
  <c r="L21" i="2"/>
  <c r="M21" i="2"/>
  <c r="J6" i="2"/>
  <c r="K6" i="2"/>
  <c r="L6" i="2"/>
  <c r="M6" i="2"/>
  <c r="J11" i="2"/>
  <c r="K11" i="2"/>
  <c r="L11" i="2"/>
  <c r="M11" i="2"/>
  <c r="J15" i="2"/>
  <c r="K15" i="2"/>
  <c r="L15" i="2"/>
  <c r="M15" i="2"/>
  <c r="J9" i="2"/>
  <c r="K9" i="2"/>
  <c r="L9" i="2"/>
  <c r="M9" i="2"/>
  <c r="J33" i="2" l="1"/>
  <c r="K33" i="2"/>
  <c r="L33" i="2"/>
  <c r="M33" i="2"/>
  <c r="J25" i="2"/>
  <c r="K25" i="2"/>
  <c r="L25" i="2"/>
  <c r="M25" i="2"/>
  <c r="J28" i="2"/>
  <c r="K28" i="2"/>
  <c r="L28" i="2"/>
  <c r="M28" i="2"/>
  <c r="J32" i="2"/>
  <c r="K32" i="2"/>
  <c r="L32" i="2"/>
  <c r="M32" i="2"/>
  <c r="J31" i="2"/>
  <c r="K31" i="2"/>
  <c r="L31" i="2"/>
  <c r="M31" i="2"/>
  <c r="J37" i="2"/>
  <c r="L37" i="2"/>
  <c r="M37" i="2"/>
  <c r="J34" i="2"/>
  <c r="K34" i="2"/>
  <c r="L34" i="2"/>
  <c r="M34" i="2"/>
  <c r="J36" i="2"/>
  <c r="K36" i="2"/>
  <c r="L36" i="2"/>
  <c r="M36" i="2"/>
  <c r="J39" i="2"/>
  <c r="K39" i="2"/>
  <c r="L39" i="2"/>
  <c r="M39" i="2"/>
  <c r="J35" i="2"/>
  <c r="K35" i="2"/>
  <c r="L35" i="2"/>
  <c r="M35" i="2"/>
  <c r="J30" i="2"/>
  <c r="K30" i="2"/>
  <c r="L30" i="2"/>
  <c r="M30" i="2"/>
  <c r="J40" i="2"/>
  <c r="K40" i="2"/>
  <c r="L40" i="2"/>
  <c r="M40" i="2"/>
  <c r="J38" i="2"/>
  <c r="K38" i="2"/>
  <c r="L38" i="2"/>
  <c r="M38" i="2"/>
  <c r="J22" i="2"/>
  <c r="K22" i="2"/>
  <c r="L22" i="2"/>
  <c r="M22" i="2"/>
  <c r="J42" i="2"/>
  <c r="K42" i="2"/>
  <c r="L42" i="2"/>
  <c r="M42" i="2"/>
  <c r="J7" i="2"/>
  <c r="K7" i="2"/>
  <c r="L7" i="2"/>
  <c r="M7" i="2"/>
  <c r="J46" i="2"/>
  <c r="K46" i="2"/>
  <c r="L46" i="2"/>
  <c r="M46" i="2"/>
  <c r="J24" i="2" l="1"/>
  <c r="K24" i="2"/>
  <c r="L24" i="2"/>
  <c r="M24" i="2"/>
  <c r="J27" i="2"/>
  <c r="K27" i="2"/>
  <c r="L27" i="2"/>
  <c r="M27" i="2"/>
  <c r="J26" i="2"/>
  <c r="K26" i="2"/>
  <c r="L26" i="2"/>
  <c r="M26" i="2"/>
  <c r="J12" i="2" l="1"/>
  <c r="K12" i="2"/>
  <c r="J8" i="2"/>
  <c r="K8" i="2"/>
  <c r="J47" i="2"/>
  <c r="K47" i="2"/>
  <c r="J23" i="2"/>
  <c r="K23" i="2"/>
  <c r="J45" i="2"/>
  <c r="K45" i="2"/>
  <c r="J44" i="2"/>
  <c r="K44" i="2"/>
  <c r="J29" i="2"/>
  <c r="K29" i="2"/>
  <c r="L29" i="2"/>
  <c r="M29" i="2"/>
  <c r="M12" i="2"/>
  <c r="M8" i="2"/>
  <c r="M47" i="2"/>
  <c r="M23" i="2"/>
  <c r="M45" i="2"/>
  <c r="M44" i="2"/>
  <c r="M49" i="2"/>
  <c r="K49" i="2"/>
  <c r="J49" i="2"/>
  <c r="L12" i="2"/>
  <c r="L8" i="2"/>
  <c r="L47" i="2"/>
  <c r="L23" i="2"/>
  <c r="L45" i="2"/>
  <c r="L44" i="2"/>
  <c r="L49" i="2"/>
  <c r="K48" i="11" l="1"/>
  <c r="J48" i="11"/>
  <c r="O49" i="11"/>
  <c r="N49" i="11"/>
  <c r="L48" i="11"/>
  <c r="K49" i="11"/>
  <c r="M49" i="11"/>
  <c r="O48" i="11"/>
  <c r="M48" i="11"/>
  <c r="L49" i="11"/>
  <c r="P49" i="11"/>
  <c r="P48" i="11"/>
  <c r="J49" i="11"/>
  <c r="N48" i="11"/>
  <c r="L47" i="11"/>
  <c r="K46" i="11"/>
  <c r="M47" i="11"/>
  <c r="N47" i="11"/>
  <c r="K47" i="11"/>
  <c r="M46" i="11"/>
  <c r="P47" i="11"/>
  <c r="J46" i="11"/>
  <c r="N46" i="11"/>
  <c r="L46" i="11"/>
  <c r="P46" i="11"/>
  <c r="O47" i="11"/>
  <c r="O46" i="11"/>
  <c r="J47" i="11"/>
  <c r="K4" i="11"/>
  <c r="C4" i="12" s="1"/>
  <c r="C17" i="15" s="1"/>
  <c r="P35" i="11"/>
  <c r="H35" i="12" s="1"/>
  <c r="H8" i="15" s="1"/>
  <c r="N3" i="11"/>
  <c r="F3" i="12" s="1"/>
  <c r="F33" i="15" s="1"/>
  <c r="M34" i="11"/>
  <c r="E34" i="12" s="1"/>
  <c r="K34" i="12" s="1"/>
  <c r="J43" i="11"/>
  <c r="B43" i="12" s="1"/>
  <c r="B44" i="15" s="1"/>
  <c r="K35" i="11"/>
  <c r="C35" i="12" s="1"/>
  <c r="C8" i="15" s="1"/>
  <c r="L33" i="11"/>
  <c r="D33" i="12" s="1"/>
  <c r="D14" i="15" s="1"/>
  <c r="K34" i="11"/>
  <c r="C34" i="12" s="1"/>
  <c r="C40" i="15" s="1"/>
  <c r="L4" i="11"/>
  <c r="D4" i="12" s="1"/>
  <c r="D17" i="15" s="1"/>
  <c r="J4" i="11"/>
  <c r="B4" i="12" s="1"/>
  <c r="B17" i="15" s="1"/>
  <c r="L39" i="11"/>
  <c r="D39" i="12" s="1"/>
  <c r="D22" i="15" s="1"/>
  <c r="M41" i="11"/>
  <c r="E41" i="12" s="1"/>
  <c r="K41" i="12" s="1"/>
  <c r="N34" i="11"/>
  <c r="F34" i="12" s="1"/>
  <c r="F40" i="15" s="1"/>
  <c r="O32" i="11"/>
  <c r="G32" i="12" s="1"/>
  <c r="G41" i="15" s="1"/>
  <c r="J33" i="11"/>
  <c r="B33" i="12" s="1"/>
  <c r="B14" i="15" s="1"/>
  <c r="O8" i="11"/>
  <c r="G8" i="12" s="1"/>
  <c r="G26" i="15" s="1"/>
  <c r="L41" i="11"/>
  <c r="D41" i="12" s="1"/>
  <c r="D15" i="15" s="1"/>
  <c r="L6" i="11"/>
  <c r="D6" i="12" s="1"/>
  <c r="D34" i="15" s="1"/>
  <c r="M43" i="11"/>
  <c r="E43" i="12" s="1"/>
  <c r="K43" i="12" s="1"/>
  <c r="N39" i="11"/>
  <c r="F39" i="12" s="1"/>
  <c r="F22" i="15" s="1"/>
  <c r="N33" i="11"/>
  <c r="F33" i="12" s="1"/>
  <c r="F14" i="15" s="1"/>
  <c r="N8" i="11"/>
  <c r="F8" i="12" s="1"/>
  <c r="F26" i="15" s="1"/>
  <c r="L7" i="11"/>
  <c r="D7" i="12" s="1"/>
  <c r="D25" i="15" s="1"/>
  <c r="M3" i="11"/>
  <c r="E3" i="12" s="1"/>
  <c r="K3" i="12" s="1"/>
  <c r="P39" i="11"/>
  <c r="H39" i="12" s="1"/>
  <c r="H22" i="15" s="1"/>
  <c r="J41" i="11"/>
  <c r="B41" i="12" s="1"/>
  <c r="B15" i="15" s="1"/>
  <c r="P6" i="11"/>
  <c r="H6" i="12" s="1"/>
  <c r="H34" i="15" s="1"/>
  <c r="O6" i="11"/>
  <c r="G6" i="12" s="1"/>
  <c r="G34" i="15" s="1"/>
  <c r="O3" i="11"/>
  <c r="G3" i="12" s="1"/>
  <c r="O33" i="11"/>
  <c r="G33" i="12" s="1"/>
  <c r="G14" i="15" s="1"/>
  <c r="P3" i="11"/>
  <c r="H3" i="12" s="1"/>
  <c r="H33" i="15" s="1"/>
  <c r="O9" i="11"/>
  <c r="G9" i="12" s="1"/>
  <c r="G27" i="15" s="1"/>
  <c r="L8" i="11"/>
  <c r="D8" i="12" s="1"/>
  <c r="D26" i="15" s="1"/>
  <c r="P34" i="11"/>
  <c r="H34" i="12" s="1"/>
  <c r="H40" i="15" s="1"/>
  <c r="L43" i="11"/>
  <c r="D43" i="12" s="1"/>
  <c r="D44" i="15" s="1"/>
  <c r="O35" i="11"/>
  <c r="G35" i="12" s="1"/>
  <c r="G8" i="15" s="1"/>
  <c r="N43" i="11"/>
  <c r="F43" i="12" s="1"/>
  <c r="F44" i="15" s="1"/>
  <c r="O39" i="11"/>
  <c r="G39" i="12" s="1"/>
  <c r="G22" i="15" s="1"/>
  <c r="N41" i="11"/>
  <c r="F41" i="12" s="1"/>
  <c r="F15" i="15" s="1"/>
  <c r="K39" i="11"/>
  <c r="C39" i="12" s="1"/>
  <c r="C22" i="15" s="1"/>
  <c r="M39" i="11"/>
  <c r="E39" i="12" s="1"/>
  <c r="K39" i="12" s="1"/>
  <c r="J7" i="11"/>
  <c r="B7" i="12" s="1"/>
  <c r="B25" i="15" s="1"/>
  <c r="O7" i="11"/>
  <c r="G7" i="12" s="1"/>
  <c r="G25" i="15" s="1"/>
  <c r="N4" i="11"/>
  <c r="F4" i="12" s="1"/>
  <c r="F17" i="15" s="1"/>
  <c r="N32" i="11"/>
  <c r="F32" i="12" s="1"/>
  <c r="F41" i="15" s="1"/>
  <c r="P4" i="11"/>
  <c r="H4" i="12" s="1"/>
  <c r="H17" i="15" s="1"/>
  <c r="N9" i="11"/>
  <c r="F9" i="12" s="1"/>
  <c r="F27" i="15" s="1"/>
  <c r="J34" i="11"/>
  <c r="B34" i="12" s="1"/>
  <c r="B40" i="15" s="1"/>
  <c r="P9" i="11"/>
  <c r="H9" i="12" s="1"/>
  <c r="H27" i="15" s="1"/>
  <c r="P32" i="11"/>
  <c r="H32" i="12" s="1"/>
  <c r="H41" i="15" s="1"/>
  <c r="L34" i="11"/>
  <c r="D34" i="12" s="1"/>
  <c r="D40" i="15" s="1"/>
  <c r="M4" i="11"/>
  <c r="E4" i="12" s="1"/>
  <c r="K4" i="12" s="1"/>
  <c r="M9" i="11"/>
  <c r="E9" i="12" s="1"/>
  <c r="K9" i="12" s="1"/>
  <c r="M32" i="11"/>
  <c r="E32" i="12" s="1"/>
  <c r="K32" i="12" s="1"/>
  <c r="J6" i="11"/>
  <c r="B6" i="12" s="1"/>
  <c r="B34" i="15" s="1"/>
  <c r="M35" i="11"/>
  <c r="E35" i="12" s="1"/>
  <c r="K35" i="12" s="1"/>
  <c r="N35" i="11"/>
  <c r="F35" i="12" s="1"/>
  <c r="F8" i="15" s="1"/>
  <c r="J35" i="11"/>
  <c r="B35" i="12" s="1"/>
  <c r="B8" i="15" s="1"/>
  <c r="J3" i="11"/>
  <c r="B3" i="12" s="1"/>
  <c r="B33" i="15" s="1"/>
  <c r="J9" i="11"/>
  <c r="B9" i="12" s="1"/>
  <c r="B27" i="15" s="1"/>
  <c r="K32" i="11"/>
  <c r="C32" i="12" s="1"/>
  <c r="C41" i="15" s="1"/>
  <c r="K7" i="11"/>
  <c r="C7" i="12" s="1"/>
  <c r="C25" i="15" s="1"/>
  <c r="N7" i="11"/>
  <c r="F7" i="12" s="1"/>
  <c r="F25" i="15" s="1"/>
  <c r="J8" i="11"/>
  <c r="B8" i="12" s="1"/>
  <c r="B26" i="15" s="1"/>
  <c r="M7" i="11"/>
  <c r="E7" i="12" s="1"/>
  <c r="K7" i="12" s="1"/>
  <c r="P8" i="11"/>
  <c r="H8" i="12" s="1"/>
  <c r="H26" i="15" s="1"/>
  <c r="K3" i="11"/>
  <c r="C3" i="12" s="1"/>
  <c r="C33" i="15" s="1"/>
  <c r="M8" i="11"/>
  <c r="E8" i="12" s="1"/>
  <c r="K8" i="12" s="1"/>
  <c r="J2" i="11"/>
  <c r="B2" i="12" s="1"/>
  <c r="B36" i="15" s="1"/>
  <c r="M6" i="11"/>
  <c r="E6" i="12" s="1"/>
  <c r="K6" i="12" s="1"/>
  <c r="J39" i="11"/>
  <c r="B39" i="12" s="1"/>
  <c r="B22" i="15" s="1"/>
  <c r="K41" i="11"/>
  <c r="C41" i="12" s="1"/>
  <c r="C15" i="15" s="1"/>
  <c r="N6" i="11"/>
  <c r="F6" i="12" s="1"/>
  <c r="F34" i="15" s="1"/>
  <c r="K43" i="11"/>
  <c r="C43" i="12" s="1"/>
  <c r="C44" i="15" s="1"/>
  <c r="L35" i="11"/>
  <c r="D35" i="12" s="1"/>
  <c r="D8" i="15" s="1"/>
  <c r="K6" i="11"/>
  <c r="C6" i="12" s="1"/>
  <c r="C34" i="15" s="1"/>
  <c r="P41" i="11"/>
  <c r="H41" i="12" s="1"/>
  <c r="H15" i="15" s="1"/>
  <c r="O41" i="11"/>
  <c r="G41" i="12" s="1"/>
  <c r="G15" i="15" s="1"/>
  <c r="L9" i="11"/>
  <c r="D9" i="12" s="1"/>
  <c r="D27" i="15" s="1"/>
  <c r="L32" i="11"/>
  <c r="D32" i="12" s="1"/>
  <c r="D41" i="15" s="1"/>
  <c r="K33" i="11"/>
  <c r="C33" i="12" s="1"/>
  <c r="C14" i="15" s="1"/>
  <c r="M33" i="11"/>
  <c r="E33" i="12" s="1"/>
  <c r="K33" i="12" s="1"/>
  <c r="J32" i="11"/>
  <c r="B32" i="12" s="1"/>
  <c r="B41" i="15" s="1"/>
  <c r="P33" i="11"/>
  <c r="H33" i="12" s="1"/>
  <c r="H14" i="15" s="1"/>
  <c r="L3" i="11"/>
  <c r="D3" i="12" s="1"/>
  <c r="D33" i="15" s="1"/>
  <c r="O34" i="11"/>
  <c r="G34" i="12" s="1"/>
  <c r="G40" i="15" s="1"/>
  <c r="K8" i="11"/>
  <c r="C8" i="12" s="1"/>
  <c r="C26" i="15" s="1"/>
  <c r="K9" i="11"/>
  <c r="C9" i="12" s="1"/>
  <c r="C27" i="15" s="1"/>
  <c r="O4" i="11"/>
  <c r="G4" i="12" s="1"/>
  <c r="G17" i="15" s="1"/>
  <c r="P7" i="11"/>
  <c r="H7" i="12" s="1"/>
  <c r="H25" i="15" s="1"/>
  <c r="O43" i="11"/>
  <c r="G43" i="12" s="1"/>
  <c r="G44" i="15" s="1"/>
  <c r="N2" i="11"/>
  <c r="F2" i="12" s="1"/>
  <c r="K2" i="11"/>
  <c r="C2" i="12" s="1"/>
  <c r="C36" i="15" s="1"/>
  <c r="M2" i="11"/>
  <c r="E2" i="12" s="1"/>
  <c r="K2" i="12" s="1"/>
  <c r="P2" i="11"/>
  <c r="H2" i="12" s="1"/>
  <c r="H36" i="15" s="1"/>
  <c r="O2" i="11"/>
  <c r="G2" i="12" s="1"/>
  <c r="G36" i="15" s="1"/>
  <c r="L2" i="11"/>
  <c r="D2" i="12" s="1"/>
  <c r="D36" i="15" s="1"/>
  <c r="L5" i="11"/>
  <c r="P45" i="11"/>
  <c r="P26" i="11"/>
  <c r="O26" i="11"/>
  <c r="L26" i="11"/>
  <c r="N45" i="11"/>
  <c r="M26" i="11"/>
  <c r="L30" i="11"/>
  <c r="L25" i="11"/>
  <c r="O19" i="11"/>
  <c r="K22" i="11"/>
  <c r="K37" i="11"/>
  <c r="L13" i="11"/>
  <c r="N31" i="11"/>
  <c r="N40" i="11"/>
  <c r="O18" i="11"/>
  <c r="P13" i="11"/>
  <c r="M36" i="11"/>
  <c r="O29" i="11"/>
  <c r="M21" i="11"/>
  <c r="N11" i="11"/>
  <c r="P23" i="11"/>
  <c r="K38" i="11"/>
  <c r="P12" i="11"/>
  <c r="N12" i="11"/>
  <c r="K11" i="11"/>
  <c r="M29" i="11"/>
  <c r="M15" i="11"/>
  <c r="M18" i="11"/>
  <c r="L40" i="11"/>
  <c r="N17" i="11"/>
  <c r="K25" i="11"/>
  <c r="K19" i="11"/>
  <c r="O44" i="11"/>
  <c r="K24" i="11"/>
  <c r="M19" i="11"/>
  <c r="M20" i="11"/>
  <c r="M25" i="11"/>
  <c r="M30" i="11"/>
  <c r="K12" i="11"/>
  <c r="K16" i="11"/>
  <c r="O36" i="11"/>
  <c r="N10" i="11"/>
  <c r="M40" i="11"/>
  <c r="N26" i="11"/>
  <c r="M22" i="11"/>
  <c r="O15" i="11"/>
  <c r="L18" i="11"/>
  <c r="J28" i="11"/>
  <c r="K21" i="11"/>
  <c r="N27" i="11"/>
  <c r="J22" i="11"/>
  <c r="N25" i="11"/>
  <c r="M23" i="11"/>
  <c r="K13" i="11"/>
  <c r="M45" i="11"/>
  <c r="M11" i="11"/>
  <c r="O30" i="11"/>
  <c r="N30" i="11"/>
  <c r="L12" i="11"/>
  <c r="P37" i="11"/>
  <c r="L17" i="11"/>
  <c r="K29" i="11"/>
  <c r="M44" i="11"/>
  <c r="O5" i="11"/>
  <c r="J45" i="11"/>
  <c r="N18" i="11"/>
  <c r="K28" i="11"/>
  <c r="O14" i="11"/>
  <c r="M16" i="11"/>
  <c r="M28" i="11"/>
  <c r="L27" i="11"/>
  <c r="J29" i="11"/>
  <c r="O17" i="11"/>
  <c r="N16" i="11"/>
  <c r="M12" i="11"/>
  <c r="P5" i="11"/>
  <c r="L23" i="11"/>
  <c r="J24" i="11"/>
  <c r="J25" i="11"/>
  <c r="O27" i="11"/>
  <c r="J19" i="11"/>
  <c r="P29" i="11"/>
  <c r="L24" i="11"/>
  <c r="P18" i="11"/>
  <c r="J36" i="11"/>
  <c r="M38" i="11"/>
  <c r="J40" i="11"/>
  <c r="P40" i="11"/>
  <c r="K5" i="11"/>
  <c r="J11" i="11"/>
  <c r="O24" i="11"/>
  <c r="K36" i="11"/>
  <c r="L45" i="11"/>
  <c r="N22" i="11"/>
  <c r="O31" i="11"/>
  <c r="J38" i="11"/>
  <c r="O22" i="11"/>
  <c r="N37" i="11"/>
  <c r="O13" i="11"/>
  <c r="P19" i="11"/>
  <c r="J5" i="11"/>
  <c r="P27" i="11"/>
  <c r="L14" i="11"/>
  <c r="J44" i="11"/>
  <c r="N15" i="11"/>
  <c r="K20" i="11"/>
  <c r="L29" i="11"/>
  <c r="O40" i="11"/>
  <c r="M13" i="11"/>
  <c r="J18" i="11"/>
  <c r="K27" i="11"/>
  <c r="N5" i="11"/>
  <c r="N13" i="11"/>
  <c r="L44" i="11"/>
  <c r="N36" i="11"/>
  <c r="N24" i="11"/>
  <c r="K14" i="11"/>
  <c r="O16" i="11"/>
  <c r="P25" i="11"/>
  <c r="L37" i="11"/>
  <c r="J14" i="11"/>
  <c r="K23" i="11"/>
  <c r="P36" i="11"/>
  <c r="O38" i="11"/>
  <c r="P14" i="11"/>
  <c r="O37" i="11"/>
  <c r="M24" i="11"/>
  <c r="P44" i="11"/>
  <c r="O12" i="11"/>
  <c r="P21" i="11"/>
  <c r="J31" i="11"/>
  <c r="M42" i="11"/>
  <c r="M5" i="11"/>
  <c r="P16" i="11"/>
  <c r="J26" i="11"/>
  <c r="M37" i="11"/>
  <c r="K26" i="11"/>
  <c r="O42" i="11"/>
  <c r="N20" i="11"/>
  <c r="K42" i="11"/>
  <c r="M31" i="11"/>
  <c r="J21" i="11"/>
  <c r="J13" i="11"/>
  <c r="L36" i="11"/>
  <c r="J23" i="11"/>
  <c r="M14" i="11"/>
  <c r="N23" i="11"/>
  <c r="K44" i="11"/>
  <c r="O11" i="11"/>
  <c r="J30" i="11"/>
  <c r="L11" i="11"/>
  <c r="N29" i="11"/>
  <c r="L10" i="11"/>
  <c r="N28" i="11"/>
  <c r="L15" i="11"/>
  <c r="L42" i="11"/>
  <c r="L38" i="11"/>
  <c r="M10" i="11"/>
  <c r="N19" i="11"/>
  <c r="O28" i="11"/>
  <c r="K40" i="11"/>
  <c r="N14" i="11"/>
  <c r="O23" i="11"/>
  <c r="N21" i="11"/>
  <c r="J16" i="11"/>
  <c r="P38" i="11"/>
  <c r="L22" i="11"/>
  <c r="N42" i="11"/>
  <c r="N44" i="11"/>
  <c r="L19" i="11"/>
  <c r="M17" i="11"/>
  <c r="O20" i="11"/>
  <c r="K15" i="11"/>
  <c r="N38" i="11"/>
  <c r="K17" i="11"/>
  <c r="O25" i="11"/>
  <c r="J12" i="11"/>
  <c r="K10" i="11"/>
  <c r="P42" i="11"/>
  <c r="L31" i="11"/>
  <c r="J27" i="11"/>
  <c r="L20" i="11"/>
  <c r="K18" i="11"/>
  <c r="M27" i="11"/>
  <c r="O10" i="11"/>
  <c r="K31" i="11"/>
  <c r="O21" i="11"/>
  <c r="J37" i="11"/>
  <c r="K30" i="11"/>
  <c r="K45" i="11"/>
  <c r="O45" i="11"/>
  <c r="J17" i="11"/>
  <c r="L28" i="11"/>
  <c r="J10" i="11"/>
  <c r="J15" i="11"/>
  <c r="J20" i="11"/>
  <c r="J42" i="11"/>
  <c r="L16" i="11"/>
  <c r="L21" i="11"/>
  <c r="P20" i="11"/>
  <c r="P15" i="11"/>
  <c r="P22" i="11"/>
  <c r="G33" i="15" l="1"/>
  <c r="F36" i="15"/>
  <c r="E26" i="15"/>
  <c r="E8" i="15"/>
  <c r="E33" i="15"/>
  <c r="E44" i="15"/>
  <c r="E14" i="15"/>
  <c r="L33" i="12"/>
  <c r="E34" i="15"/>
  <c r="E41" i="15"/>
  <c r="K41" i="15"/>
  <c r="E17" i="15"/>
  <c r="L4" i="12"/>
  <c r="E15" i="15"/>
  <c r="E40" i="15"/>
  <c r="L34" i="12"/>
  <c r="E25" i="15"/>
  <c r="L7" i="12"/>
  <c r="L25" i="15" s="1"/>
  <c r="E27" i="15"/>
  <c r="L9" i="12"/>
  <c r="E22" i="15"/>
  <c r="E36" i="15"/>
  <c r="P28" i="11"/>
  <c r="H28" i="12" s="1"/>
  <c r="H6" i="15" s="1"/>
  <c r="P17" i="11"/>
  <c r="H17" i="12" s="1"/>
  <c r="H31" i="15" s="1"/>
  <c r="P11" i="11"/>
  <c r="H11" i="12" s="1"/>
  <c r="H28" i="15" s="1"/>
  <c r="K33" i="15"/>
  <c r="L3" i="12"/>
  <c r="L8" i="12"/>
  <c r="K26" i="15"/>
  <c r="K27" i="15"/>
  <c r="D21" i="12"/>
  <c r="D7" i="15" s="1"/>
  <c r="D20" i="12"/>
  <c r="D12" i="15" s="1"/>
  <c r="D31" i="12"/>
  <c r="D2" i="15" s="1"/>
  <c r="G20" i="12"/>
  <c r="G12" i="15" s="1"/>
  <c r="D15" i="12"/>
  <c r="D38" i="15" s="1"/>
  <c r="B13" i="12"/>
  <c r="B29" i="15" s="1"/>
  <c r="G12" i="12"/>
  <c r="G18" i="15" s="1"/>
  <c r="F5" i="12"/>
  <c r="F35" i="15" s="1"/>
  <c r="F37" i="12"/>
  <c r="F42" i="15" s="1"/>
  <c r="B25" i="12"/>
  <c r="B24" i="15" s="1"/>
  <c r="B45" i="12"/>
  <c r="B45" i="15" s="1"/>
  <c r="H37" i="12"/>
  <c r="H42" i="15" s="1"/>
  <c r="D18" i="12"/>
  <c r="D10" i="15" s="1"/>
  <c r="H26" i="12"/>
  <c r="H23" i="15" s="1"/>
  <c r="H22" i="12"/>
  <c r="H30" i="15" s="1"/>
  <c r="D16" i="12"/>
  <c r="D20" i="15" s="1"/>
  <c r="D28" i="12"/>
  <c r="D6" i="15" s="1"/>
  <c r="H42" i="12"/>
  <c r="F44" i="12"/>
  <c r="F16" i="15" s="1"/>
  <c r="F42" i="12"/>
  <c r="F21" i="12"/>
  <c r="F7" i="15" s="1"/>
  <c r="D38" i="12"/>
  <c r="D9" i="15" s="1"/>
  <c r="D10" i="12"/>
  <c r="D32" i="15" s="1"/>
  <c r="G11" i="12"/>
  <c r="G28" i="15" s="1"/>
  <c r="B23" i="12"/>
  <c r="B37" i="15" s="1"/>
  <c r="B21" i="12"/>
  <c r="H44" i="12"/>
  <c r="H16" i="15" s="1"/>
  <c r="G38" i="12"/>
  <c r="G9" i="15" s="1"/>
  <c r="F36" i="12"/>
  <c r="F39" i="15" s="1"/>
  <c r="D44" i="12"/>
  <c r="D16" i="15" s="1"/>
  <c r="D29" i="12"/>
  <c r="D13" i="15" s="1"/>
  <c r="D14" i="12"/>
  <c r="D19" i="15" s="1"/>
  <c r="G22" i="12"/>
  <c r="G30" i="15" s="1"/>
  <c r="D45" i="12"/>
  <c r="D45" i="15" s="1"/>
  <c r="C5" i="12"/>
  <c r="C35" i="15" s="1"/>
  <c r="H40" i="12"/>
  <c r="H4" i="15" s="1"/>
  <c r="B40" i="12"/>
  <c r="B4" i="15" s="1"/>
  <c r="B19" i="12"/>
  <c r="G14" i="12"/>
  <c r="G19" i="15" s="1"/>
  <c r="D12" i="12"/>
  <c r="D18" i="15" s="1"/>
  <c r="F27" i="12"/>
  <c r="F3" i="15" s="1"/>
  <c r="B28" i="12"/>
  <c r="B6" i="15" s="1"/>
  <c r="G36" i="12"/>
  <c r="G39" i="15" s="1"/>
  <c r="C19" i="12"/>
  <c r="C11" i="15" s="1"/>
  <c r="F12" i="12"/>
  <c r="F18" i="15" s="1"/>
  <c r="H23" i="12"/>
  <c r="H37" i="15" s="1"/>
  <c r="G29" i="12"/>
  <c r="G13" i="15" s="1"/>
  <c r="G18" i="12"/>
  <c r="G10" i="15" s="1"/>
  <c r="D13" i="12"/>
  <c r="D29" i="15" s="1"/>
  <c r="G19" i="12"/>
  <c r="G11" i="15" s="1"/>
  <c r="F45" i="12"/>
  <c r="F45" i="15" s="1"/>
  <c r="H45" i="12"/>
  <c r="B10" i="12"/>
  <c r="B32" i="15" s="1"/>
  <c r="G21" i="12"/>
  <c r="G7" i="15" s="1"/>
  <c r="B30" i="12"/>
  <c r="B5" i="15" s="1"/>
  <c r="H14" i="12"/>
  <c r="H19" i="15" s="1"/>
  <c r="G16" i="12"/>
  <c r="G20" i="15" s="1"/>
  <c r="G40" i="12"/>
  <c r="G4" i="15" s="1"/>
  <c r="H27" i="12"/>
  <c r="H3" i="15" s="1"/>
  <c r="B5" i="12"/>
  <c r="B35" i="15" s="1"/>
  <c r="B11" i="12"/>
  <c r="B28" i="15" s="1"/>
  <c r="H18" i="12"/>
  <c r="H10" i="15" s="1"/>
  <c r="H29" i="12"/>
  <c r="H13" i="15" s="1"/>
  <c r="G17" i="12"/>
  <c r="G31" i="15" s="1"/>
  <c r="B29" i="12"/>
  <c r="B13" i="15" s="1"/>
  <c r="F26" i="12"/>
  <c r="F23" i="15" s="1"/>
  <c r="G44" i="12"/>
  <c r="G16" i="15" s="1"/>
  <c r="D40" i="12"/>
  <c r="D4" i="15" s="1"/>
  <c r="H13" i="12"/>
  <c r="H29" i="15" s="1"/>
  <c r="F31" i="12"/>
  <c r="F2" i="15" s="1"/>
  <c r="H15" i="12"/>
  <c r="H38" i="15" s="1"/>
  <c r="B42" i="12"/>
  <c r="B21" i="15" s="1"/>
  <c r="B20" i="12"/>
  <c r="B17" i="12"/>
  <c r="B31" i="15" s="1"/>
  <c r="G10" i="12"/>
  <c r="G32" i="15" s="1"/>
  <c r="B27" i="12"/>
  <c r="B3" i="15" s="1"/>
  <c r="B12" i="12"/>
  <c r="B18" i="15" s="1"/>
  <c r="F38" i="12"/>
  <c r="F9" i="15" s="1"/>
  <c r="D19" i="12"/>
  <c r="D11" i="15" s="1"/>
  <c r="D22" i="12"/>
  <c r="D30" i="15" s="1"/>
  <c r="G23" i="12"/>
  <c r="G37" i="15" s="1"/>
  <c r="G28" i="12"/>
  <c r="G6" i="15" s="1"/>
  <c r="F29" i="12"/>
  <c r="F13" i="15" s="1"/>
  <c r="D36" i="12"/>
  <c r="D39" i="15" s="1"/>
  <c r="F20" i="12"/>
  <c r="F12" i="15" s="1"/>
  <c r="B26" i="12"/>
  <c r="B23" i="15" s="1"/>
  <c r="B31" i="12"/>
  <c r="B2" i="15" s="1"/>
  <c r="H36" i="12"/>
  <c r="H39" i="15" s="1"/>
  <c r="D37" i="12"/>
  <c r="D42" i="15" s="1"/>
  <c r="B18" i="12"/>
  <c r="B44" i="12"/>
  <c r="B16" i="15" s="1"/>
  <c r="B38" i="12"/>
  <c r="B9" i="15" s="1"/>
  <c r="D23" i="12"/>
  <c r="D37" i="15" s="1"/>
  <c r="F16" i="12"/>
  <c r="F20" i="15" s="1"/>
  <c r="D27" i="12"/>
  <c r="D3" i="15" s="1"/>
  <c r="C28" i="12"/>
  <c r="C6" i="15" s="1"/>
  <c r="G5" i="12"/>
  <c r="G35" i="15" s="1"/>
  <c r="F30" i="12"/>
  <c r="F5" i="15" s="1"/>
  <c r="C16" i="12"/>
  <c r="C20" i="15" s="1"/>
  <c r="F17" i="12"/>
  <c r="F31" i="15" s="1"/>
  <c r="H12" i="12"/>
  <c r="H18" i="15" s="1"/>
  <c r="F40" i="12"/>
  <c r="F4" i="15" s="1"/>
  <c r="D25" i="12"/>
  <c r="D24" i="15" s="1"/>
  <c r="D26" i="12"/>
  <c r="D23" i="15" s="1"/>
  <c r="D5" i="12"/>
  <c r="D35" i="15" s="1"/>
  <c r="B16" i="12"/>
  <c r="B20" i="15" s="1"/>
  <c r="D42" i="12"/>
  <c r="F28" i="12"/>
  <c r="F6" i="15" s="1"/>
  <c r="B14" i="12"/>
  <c r="B19" i="15" s="1"/>
  <c r="F22" i="12"/>
  <c r="F30" i="15" s="1"/>
  <c r="B22" i="12"/>
  <c r="B30" i="15" s="1"/>
  <c r="F10" i="12"/>
  <c r="F32" i="15" s="1"/>
  <c r="C25" i="12"/>
  <c r="C24" i="15" s="1"/>
  <c r="H20" i="12"/>
  <c r="H12" i="15" s="1"/>
  <c r="B15" i="12"/>
  <c r="B38" i="15" s="1"/>
  <c r="G45" i="12"/>
  <c r="G45" i="15" s="1"/>
  <c r="B37" i="12"/>
  <c r="B42" i="15" s="1"/>
  <c r="G25" i="12"/>
  <c r="G24" i="15" s="1"/>
  <c r="H38" i="12"/>
  <c r="H9" i="15" s="1"/>
  <c r="F14" i="12"/>
  <c r="F19" i="15" s="1"/>
  <c r="F19" i="12"/>
  <c r="F11" i="15" s="1"/>
  <c r="D11" i="12"/>
  <c r="D28" i="15" s="1"/>
  <c r="F23" i="12"/>
  <c r="F37" i="15" s="1"/>
  <c r="G42" i="12"/>
  <c r="G21" i="15" s="1"/>
  <c r="H16" i="12"/>
  <c r="H20" i="15" s="1"/>
  <c r="H21" i="12"/>
  <c r="H7" i="15" s="1"/>
  <c r="G37" i="12"/>
  <c r="G42" i="15" s="1"/>
  <c r="H25" i="12"/>
  <c r="H24" i="15" s="1"/>
  <c r="F24" i="12"/>
  <c r="F43" i="15" s="1"/>
  <c r="F13" i="12"/>
  <c r="F29" i="15" s="1"/>
  <c r="F15" i="12"/>
  <c r="F38" i="15" s="1"/>
  <c r="H19" i="12"/>
  <c r="H11" i="15" s="1"/>
  <c r="G13" i="12"/>
  <c r="G29" i="15" s="1"/>
  <c r="G31" i="12"/>
  <c r="G2" i="15" s="1"/>
  <c r="G24" i="12"/>
  <c r="G43" i="15" s="1"/>
  <c r="B36" i="12"/>
  <c r="B39" i="15" s="1"/>
  <c r="D24" i="12"/>
  <c r="D43" i="15" s="1"/>
  <c r="G27" i="12"/>
  <c r="G3" i="15" s="1"/>
  <c r="B24" i="12"/>
  <c r="B43" i="15" s="1"/>
  <c r="H5" i="12"/>
  <c r="H35" i="15" s="1"/>
  <c r="F18" i="12"/>
  <c r="F10" i="15" s="1"/>
  <c r="D17" i="12"/>
  <c r="D31" i="15" s="1"/>
  <c r="G30" i="12"/>
  <c r="G5" i="15" s="1"/>
  <c r="F25" i="12"/>
  <c r="F24" i="15" s="1"/>
  <c r="G15" i="12"/>
  <c r="G38" i="15" s="1"/>
  <c r="F11" i="12"/>
  <c r="F28" i="15" s="1"/>
  <c r="D30" i="12"/>
  <c r="D5" i="15" s="1"/>
  <c r="G26" i="12"/>
  <c r="G23" i="15" s="1"/>
  <c r="E28" i="12"/>
  <c r="K28" i="12" s="1"/>
  <c r="E11" i="12"/>
  <c r="K11" i="12" s="1"/>
  <c r="E23" i="12"/>
  <c r="K23" i="12" s="1"/>
  <c r="E40" i="12"/>
  <c r="K40" i="12" s="1"/>
  <c r="E25" i="12"/>
  <c r="K25" i="12" s="1"/>
  <c r="E19" i="12"/>
  <c r="K19" i="12" s="1"/>
  <c r="E24" i="12"/>
  <c r="K24" i="12" s="1"/>
  <c r="E13" i="12"/>
  <c r="K13" i="12" s="1"/>
  <c r="E38" i="12"/>
  <c r="K38" i="12" s="1"/>
  <c r="E44" i="12"/>
  <c r="K44" i="12" s="1"/>
  <c r="E20" i="12"/>
  <c r="K20" i="12" s="1"/>
  <c r="E15" i="12"/>
  <c r="K15" i="12" s="1"/>
  <c r="E21" i="12"/>
  <c r="K21" i="12" s="1"/>
  <c r="E36" i="12"/>
  <c r="K36" i="12" s="1"/>
  <c r="E27" i="12"/>
  <c r="K27" i="12" s="1"/>
  <c r="E10" i="12"/>
  <c r="K10" i="12" s="1"/>
  <c r="E14" i="12"/>
  <c r="K14" i="12" s="1"/>
  <c r="E31" i="12"/>
  <c r="K31" i="12" s="1"/>
  <c r="E5" i="12"/>
  <c r="K5" i="12" s="1"/>
  <c r="E16" i="12"/>
  <c r="K16" i="12" s="1"/>
  <c r="E45" i="12"/>
  <c r="K45" i="12" s="1"/>
  <c r="E22" i="12"/>
  <c r="K22" i="12" s="1"/>
  <c r="E30" i="12"/>
  <c r="K30" i="12" s="1"/>
  <c r="E17" i="12"/>
  <c r="K17" i="12" s="1"/>
  <c r="E37" i="12"/>
  <c r="K37" i="12" s="1"/>
  <c r="E42" i="12"/>
  <c r="K42" i="12" s="1"/>
  <c r="E12" i="12"/>
  <c r="K12" i="12" s="1"/>
  <c r="E18" i="12"/>
  <c r="K18" i="12" s="1"/>
  <c r="E29" i="12"/>
  <c r="K29" i="12" s="1"/>
  <c r="E26" i="12"/>
  <c r="K26" i="12" s="1"/>
  <c r="C18" i="12"/>
  <c r="C10" i="15" s="1"/>
  <c r="C10" i="12"/>
  <c r="C32" i="15" s="1"/>
  <c r="C17" i="12"/>
  <c r="C31" i="15" s="1"/>
  <c r="C15" i="12"/>
  <c r="C38" i="15" s="1"/>
  <c r="C23" i="12"/>
  <c r="C37" i="15" s="1"/>
  <c r="C21" i="12"/>
  <c r="C7" i="15" s="1"/>
  <c r="C12" i="12"/>
  <c r="C18" i="15" s="1"/>
  <c r="C24" i="12"/>
  <c r="C43" i="15" s="1"/>
  <c r="C22" i="12"/>
  <c r="C30" i="15" s="1"/>
  <c r="C26" i="12"/>
  <c r="C23" i="15" s="1"/>
  <c r="C38" i="12"/>
  <c r="C9" i="15" s="1"/>
  <c r="C45" i="12"/>
  <c r="C45" i="15" s="1"/>
  <c r="C31" i="12"/>
  <c r="C2" i="15" s="1"/>
  <c r="C40" i="12"/>
  <c r="C4" i="15" s="1"/>
  <c r="C42" i="12"/>
  <c r="C27" i="12"/>
  <c r="C3" i="15" s="1"/>
  <c r="C13" i="12"/>
  <c r="C29" i="15" s="1"/>
  <c r="C30" i="12"/>
  <c r="C5" i="15" s="1"/>
  <c r="C44" i="12"/>
  <c r="C16" i="15" s="1"/>
  <c r="C14" i="12"/>
  <c r="C19" i="15" s="1"/>
  <c r="C20" i="12"/>
  <c r="C12" i="15" s="1"/>
  <c r="C36" i="12"/>
  <c r="C39" i="15" s="1"/>
  <c r="C29" i="12"/>
  <c r="C13" i="15" s="1"/>
  <c r="C11" i="12"/>
  <c r="C28" i="15" s="1"/>
  <c r="C37" i="12"/>
  <c r="C42" i="15" s="1"/>
  <c r="K14" i="15" l="1"/>
  <c r="E39" i="15"/>
  <c r="E6" i="15"/>
  <c r="E13" i="15"/>
  <c r="E18" i="15"/>
  <c r="E45" i="15"/>
  <c r="E19" i="15"/>
  <c r="E7" i="15"/>
  <c r="E43" i="15"/>
  <c r="E11" i="15"/>
  <c r="E37" i="15"/>
  <c r="E10" i="15"/>
  <c r="E38" i="15"/>
  <c r="E42" i="15"/>
  <c r="K42" i="15"/>
  <c r="E30" i="15"/>
  <c r="E3" i="15"/>
  <c r="E12" i="15"/>
  <c r="E29" i="15"/>
  <c r="E5" i="15"/>
  <c r="E35" i="15"/>
  <c r="K35" i="15"/>
  <c r="E32" i="15"/>
  <c r="K32" i="15"/>
  <c r="E24" i="15"/>
  <c r="E28" i="15"/>
  <c r="E23" i="15"/>
  <c r="E31" i="15"/>
  <c r="E20" i="15"/>
  <c r="E2" i="15"/>
  <c r="E16" i="15"/>
  <c r="E9" i="15"/>
  <c r="E4" i="15"/>
  <c r="P31" i="11"/>
  <c r="H31" i="12" s="1"/>
  <c r="H2" i="15" s="1"/>
  <c r="L32" i="12"/>
  <c r="M32" i="12" s="1"/>
  <c r="M41" i="15" s="1"/>
  <c r="P24" i="11"/>
  <c r="H24" i="12" s="1"/>
  <c r="P10" i="11"/>
  <c r="H10" i="12" s="1"/>
  <c r="P43" i="11"/>
  <c r="H43" i="12" s="1"/>
  <c r="H44" i="15" s="1"/>
  <c r="L33" i="15"/>
  <c r="M3" i="12"/>
  <c r="M33" i="15" s="1"/>
  <c r="K36" i="15"/>
  <c r="L2" i="12"/>
  <c r="P30" i="11"/>
  <c r="H30" i="12" s="1"/>
  <c r="K17" i="15"/>
  <c r="K40" i="15"/>
  <c r="M7" i="12"/>
  <c r="M25" i="15" s="1"/>
  <c r="K25" i="15"/>
  <c r="B7" i="15"/>
  <c r="B11" i="15"/>
  <c r="B10" i="15"/>
  <c r="B12" i="15"/>
  <c r="H21" i="15"/>
  <c r="F21" i="15"/>
  <c r="E21" i="15"/>
  <c r="D21" i="15"/>
  <c r="K21" i="15"/>
  <c r="C21" i="15"/>
  <c r="L31" i="12"/>
  <c r="L2" i="15" s="1"/>
  <c r="K39" i="15"/>
  <c r="L20" i="12"/>
  <c r="L45" i="12"/>
  <c r="L45" i="15" s="1"/>
  <c r="K45" i="15"/>
  <c r="L27" i="15"/>
  <c r="M9" i="12"/>
  <c r="M27" i="15" s="1"/>
  <c r="L41" i="12"/>
  <c r="K15" i="15"/>
  <c r="L6" i="12"/>
  <c r="K34" i="15"/>
  <c r="L14" i="15"/>
  <c r="M33" i="12"/>
  <c r="M14" i="15" s="1"/>
  <c r="H45" i="15"/>
  <c r="M4" i="12"/>
  <c r="M17" i="15" s="1"/>
  <c r="L17" i="15"/>
  <c r="L39" i="12"/>
  <c r="K22" i="15"/>
  <c r="M34" i="12"/>
  <c r="M40" i="15" s="1"/>
  <c r="L40" i="15"/>
  <c r="L26" i="15"/>
  <c r="M8" i="12"/>
  <c r="M26" i="15" s="1"/>
  <c r="L35" i="12"/>
  <c r="K8" i="15"/>
  <c r="L43" i="12"/>
  <c r="K44" i="15"/>
  <c r="A11" i="36"/>
  <c r="A11" i="38"/>
  <c r="L41" i="15" l="1"/>
  <c r="L36" i="15"/>
  <c r="M2" i="12"/>
  <c r="M36" i="15" s="1"/>
  <c r="L42" i="12"/>
  <c r="M42" i="12" s="1"/>
  <c r="M21" i="15" s="1"/>
  <c r="L10" i="12"/>
  <c r="L32" i="15" s="1"/>
  <c r="L5" i="12"/>
  <c r="L35" i="15" s="1"/>
  <c r="L37" i="12"/>
  <c r="L42" i="15" s="1"/>
  <c r="L36" i="12"/>
  <c r="L39" i="15" s="1"/>
  <c r="K2" i="15"/>
  <c r="M31" i="12"/>
  <c r="M2" i="15" s="1"/>
  <c r="L12" i="15"/>
  <c r="M20" i="12"/>
  <c r="M12" i="15" s="1"/>
  <c r="K12" i="15"/>
  <c r="H43" i="15"/>
  <c r="M6" i="12"/>
  <c r="M34" i="15" s="1"/>
  <c r="L34" i="15"/>
  <c r="L23" i="12"/>
  <c r="K37" i="15"/>
  <c r="H5" i="15"/>
  <c r="L8" i="15"/>
  <c r="M35" i="12"/>
  <c r="M8" i="15" s="1"/>
  <c r="L15" i="12"/>
  <c r="K38" i="15"/>
  <c r="L14" i="12"/>
  <c r="K19" i="15"/>
  <c r="L29" i="12"/>
  <c r="K13" i="15"/>
  <c r="M45" i="12"/>
  <c r="M45" i="15" s="1"/>
  <c r="L28" i="12"/>
  <c r="K6" i="15"/>
  <c r="L25" i="12"/>
  <c r="K24" i="15"/>
  <c r="L21" i="12"/>
  <c r="K7" i="15"/>
  <c r="L27" i="12"/>
  <c r="K3" i="15"/>
  <c r="L26" i="12"/>
  <c r="K23" i="15"/>
  <c r="L19" i="12"/>
  <c r="K11" i="15"/>
  <c r="L22" i="12"/>
  <c r="K30" i="15"/>
  <c r="L12" i="12"/>
  <c r="K18" i="15"/>
  <c r="L30" i="12"/>
  <c r="L5" i="15" s="1"/>
  <c r="K5" i="15"/>
  <c r="L13" i="12"/>
  <c r="K29" i="15"/>
  <c r="L15" i="15"/>
  <c r="M41" i="12"/>
  <c r="M15" i="15" s="1"/>
  <c r="L17" i="12"/>
  <c r="K31" i="15"/>
  <c r="L40" i="12"/>
  <c r="K4" i="15"/>
  <c r="L18" i="12"/>
  <c r="K10" i="15"/>
  <c r="H32" i="15"/>
  <c r="L44" i="15"/>
  <c r="M43" i="12"/>
  <c r="M44" i="15" s="1"/>
  <c r="L22" i="15"/>
  <c r="M39" i="12"/>
  <c r="M22" i="15" s="1"/>
  <c r="L11" i="12"/>
  <c r="K28" i="15"/>
  <c r="L44" i="12"/>
  <c r="K16" i="15"/>
  <c r="L16" i="12"/>
  <c r="K20" i="15"/>
  <c r="L38" i="12"/>
  <c r="K9" i="15"/>
  <c r="L24" i="12"/>
  <c r="L43" i="15" s="1"/>
  <c r="K43" i="15"/>
  <c r="A11" i="35"/>
  <c r="A12" i="38"/>
  <c r="D11" i="36"/>
  <c r="A11" i="33"/>
  <c r="A11" i="24"/>
  <c r="A11" i="40"/>
  <c r="A11" i="23"/>
  <c r="F11" i="36"/>
  <c r="E11" i="36"/>
  <c r="E11" i="38"/>
  <c r="A11" i="41"/>
  <c r="A11" i="39"/>
  <c r="F11" i="38"/>
  <c r="A11" i="19"/>
  <c r="A12" i="36"/>
  <c r="A11" i="37"/>
  <c r="A11" i="22"/>
  <c r="D11" i="38"/>
  <c r="A11" i="16"/>
  <c r="D11" i="35" l="1"/>
  <c r="E11" i="35"/>
  <c r="F11" i="35"/>
  <c r="B12" i="38"/>
  <c r="B12" i="36"/>
  <c r="L21" i="15"/>
  <c r="M37" i="12"/>
  <c r="M42" i="15" s="1"/>
  <c r="M10" i="12"/>
  <c r="M32" i="15" s="1"/>
  <c r="M5" i="12"/>
  <c r="M35" i="15" s="1"/>
  <c r="M36" i="12"/>
  <c r="M39" i="15" s="1"/>
  <c r="N34" i="15"/>
  <c r="M40" i="12"/>
  <c r="M4" i="15" s="1"/>
  <c r="L4" i="15"/>
  <c r="M19" i="12"/>
  <c r="M11" i="15" s="1"/>
  <c r="L11" i="15"/>
  <c r="L24" i="15"/>
  <c r="M25" i="12"/>
  <c r="M24" i="15" s="1"/>
  <c r="M14" i="12"/>
  <c r="M19" i="15" s="1"/>
  <c r="L19" i="15"/>
  <c r="M23" i="12"/>
  <c r="M37" i="15" s="1"/>
  <c r="L37" i="15"/>
  <c r="M44" i="12"/>
  <c r="M16" i="15" s="1"/>
  <c r="L16" i="15"/>
  <c r="M27" i="12"/>
  <c r="M3" i="15" s="1"/>
  <c r="L3" i="15"/>
  <c r="L9" i="15"/>
  <c r="M38" i="12"/>
  <c r="M9" i="15" s="1"/>
  <c r="L20" i="15"/>
  <c r="M16" i="12"/>
  <c r="M20" i="15" s="1"/>
  <c r="L28" i="15"/>
  <c r="M11" i="12"/>
  <c r="M28" i="15" s="1"/>
  <c r="L10" i="15"/>
  <c r="M18" i="12"/>
  <c r="M10" i="15" s="1"/>
  <c r="L31" i="15"/>
  <c r="M17" i="12"/>
  <c r="M31" i="15" s="1"/>
  <c r="M13" i="12"/>
  <c r="M29" i="15" s="1"/>
  <c r="L29" i="15"/>
  <c r="M12" i="12"/>
  <c r="M18" i="15" s="1"/>
  <c r="L18" i="15"/>
  <c r="M22" i="12"/>
  <c r="M30" i="15" s="1"/>
  <c r="L30" i="15"/>
  <c r="M26" i="12"/>
  <c r="M23" i="15" s="1"/>
  <c r="L23" i="15"/>
  <c r="L7" i="15"/>
  <c r="M21" i="12"/>
  <c r="M7" i="15" s="1"/>
  <c r="L6" i="15"/>
  <c r="M28" i="12"/>
  <c r="M6" i="15" s="1"/>
  <c r="M29" i="12"/>
  <c r="M13" i="15" s="1"/>
  <c r="L13" i="15"/>
  <c r="L38" i="15"/>
  <c r="M15" i="12"/>
  <c r="M38" i="15" s="1"/>
  <c r="M30" i="12"/>
  <c r="M5" i="15" s="1"/>
  <c r="M24" i="12"/>
  <c r="M43" i="15" s="1"/>
  <c r="H11" i="41"/>
  <c r="E11" i="41"/>
  <c r="D11" i="41"/>
  <c r="F11" i="41"/>
  <c r="G11" i="41"/>
  <c r="I11" i="41"/>
  <c r="F12" i="38"/>
  <c r="E11" i="37"/>
  <c r="D11" i="19"/>
  <c r="I11" i="22"/>
  <c r="E12" i="36"/>
  <c r="F11" i="24"/>
  <c r="A12" i="39"/>
  <c r="E11" i="33"/>
  <c r="D11" i="39"/>
  <c r="E11" i="24"/>
  <c r="A12" i="35"/>
  <c r="G11" i="16"/>
  <c r="G11" i="23"/>
  <c r="D11" i="40"/>
  <c r="F11" i="33"/>
  <c r="I11" i="23"/>
  <c r="A12" i="33"/>
  <c r="F11" i="19"/>
  <c r="A12" i="23"/>
  <c r="D11" i="22"/>
  <c r="F12" i="36"/>
  <c r="E12" i="38"/>
  <c r="D12" i="36"/>
  <c r="A13" i="38"/>
  <c r="A12" i="22"/>
  <c r="A12" i="24"/>
  <c r="H11" i="24"/>
  <c r="F11" i="37"/>
  <c r="A12" i="40"/>
  <c r="H11" i="23"/>
  <c r="F11" i="40"/>
  <c r="I11" i="24"/>
  <c r="A13" i="36"/>
  <c r="F11" i="22"/>
  <c r="A12" i="41"/>
  <c r="E11" i="39"/>
  <c r="D11" i="23"/>
  <c r="A12" i="19"/>
  <c r="D11" i="37"/>
  <c r="A12" i="37"/>
  <c r="D12" i="38"/>
  <c r="D11" i="33"/>
  <c r="G11" i="24"/>
  <c r="G11" i="22"/>
  <c r="D11" i="24"/>
  <c r="E11" i="22"/>
  <c r="E11" i="23"/>
  <c r="H11" i="16"/>
  <c r="H11" i="22"/>
  <c r="E11" i="19"/>
  <c r="E11" i="40"/>
  <c r="G11" i="19"/>
  <c r="F11" i="23"/>
  <c r="I11" i="19"/>
  <c r="F11" i="39"/>
  <c r="H11" i="19"/>
  <c r="E12" i="35" l="1"/>
  <c r="F12" i="35"/>
  <c r="B12" i="35"/>
  <c r="C12" i="35"/>
  <c r="D12" i="35"/>
  <c r="B12" i="41"/>
  <c r="B12" i="40"/>
  <c r="B12" i="39"/>
  <c r="B13" i="38"/>
  <c r="B12" i="37"/>
  <c r="B13" i="36"/>
  <c r="N35" i="15"/>
  <c r="O35" i="15" s="1"/>
  <c r="B12" i="33"/>
  <c r="B12" i="24"/>
  <c r="B12" i="23"/>
  <c r="B12" i="22"/>
  <c r="B12" i="19"/>
  <c r="O34" i="15"/>
  <c r="J12" i="41"/>
  <c r="E12" i="41"/>
  <c r="F12" i="41"/>
  <c r="H12" i="41"/>
  <c r="D12" i="41"/>
  <c r="J11" i="41"/>
  <c r="I12" i="41"/>
  <c r="G12" i="41"/>
  <c r="F12" i="39"/>
  <c r="D12" i="39"/>
  <c r="C12" i="39"/>
  <c r="E12" i="39"/>
  <c r="A13" i="40"/>
  <c r="D12" i="24"/>
  <c r="A13" i="23"/>
  <c r="A13" i="33"/>
  <c r="G12" i="23"/>
  <c r="D13" i="36"/>
  <c r="A13" i="35"/>
  <c r="A13" i="39"/>
  <c r="A13" i="37"/>
  <c r="A14" i="38"/>
  <c r="E12" i="24"/>
  <c r="F12" i="23"/>
  <c r="A13" i="41"/>
  <c r="A14" i="36"/>
  <c r="E12" i="33"/>
  <c r="I12" i="23"/>
  <c r="D12" i="23"/>
  <c r="F12" i="33"/>
  <c r="F13" i="36"/>
  <c r="D13" i="38"/>
  <c r="A13" i="24"/>
  <c r="I12" i="19"/>
  <c r="E12" i="22"/>
  <c r="F12" i="40"/>
  <c r="F12" i="22"/>
  <c r="F12" i="24"/>
  <c r="D12" i="33"/>
  <c r="G12" i="24"/>
  <c r="E12" i="23"/>
  <c r="H12" i="23"/>
  <c r="A13" i="19"/>
  <c r="D12" i="37"/>
  <c r="D12" i="19"/>
  <c r="I12" i="22"/>
  <c r="H12" i="24"/>
  <c r="E12" i="37"/>
  <c r="H12" i="19"/>
  <c r="I12" i="24"/>
  <c r="D12" i="40"/>
  <c r="F13" i="38"/>
  <c r="E13" i="36"/>
  <c r="F12" i="37"/>
  <c r="G12" i="22"/>
  <c r="E12" i="40"/>
  <c r="E13" i="38"/>
  <c r="H12" i="22"/>
  <c r="E12" i="19"/>
  <c r="F12" i="19"/>
  <c r="D12" i="22"/>
  <c r="G12" i="19"/>
  <c r="A13" i="22"/>
  <c r="B13" i="35" l="1"/>
  <c r="F13" i="35"/>
  <c r="C13" i="35"/>
  <c r="D13" i="35"/>
  <c r="E13" i="35"/>
  <c r="B13" i="41"/>
  <c r="B13" i="40"/>
  <c r="B13" i="39"/>
  <c r="B14" i="38"/>
  <c r="B13" i="37"/>
  <c r="F14" i="36"/>
  <c r="B14" i="36"/>
  <c r="E14" i="36"/>
  <c r="D14" i="36"/>
  <c r="C14" i="36"/>
  <c r="B13" i="33"/>
  <c r="B13" i="24"/>
  <c r="B13" i="23"/>
  <c r="B13" i="22"/>
  <c r="B13" i="19"/>
  <c r="H13" i="41"/>
  <c r="I13" i="41"/>
  <c r="D13" i="41"/>
  <c r="E13" i="41"/>
  <c r="F13" i="41"/>
  <c r="G13" i="41"/>
  <c r="D13" i="39"/>
  <c r="E13" i="39"/>
  <c r="C13" i="39"/>
  <c r="F13" i="39"/>
  <c r="A14" i="41"/>
  <c r="F13" i="33"/>
  <c r="A14" i="37"/>
  <c r="H13" i="24"/>
  <c r="A14" i="24"/>
  <c r="D13" i="22"/>
  <c r="A14" i="33"/>
  <c r="F14" i="38"/>
  <c r="H13" i="23"/>
  <c r="E13" i="22"/>
  <c r="A14" i="22"/>
  <c r="H13" i="19"/>
  <c r="F13" i="24"/>
  <c r="D13" i="24"/>
  <c r="G13" i="24"/>
  <c r="E13" i="23"/>
  <c r="E13" i="40"/>
  <c r="H13" i="22"/>
  <c r="D13" i="33"/>
  <c r="D13" i="40"/>
  <c r="G13" i="23"/>
  <c r="F13" i="22"/>
  <c r="A14" i="23"/>
  <c r="G13" i="22"/>
  <c r="E13" i="37"/>
  <c r="I13" i="24"/>
  <c r="F13" i="23"/>
  <c r="E14" i="38"/>
  <c r="D13" i="23"/>
  <c r="F13" i="37"/>
  <c r="A15" i="36"/>
  <c r="D14" i="38"/>
  <c r="D13" i="37"/>
  <c r="A14" i="19"/>
  <c r="F13" i="19"/>
  <c r="A14" i="40"/>
  <c r="A15" i="38"/>
  <c r="E13" i="19"/>
  <c r="E13" i="24"/>
  <c r="G13" i="19"/>
  <c r="I13" i="22"/>
  <c r="E13" i="33"/>
  <c r="I13" i="23"/>
  <c r="A14" i="35"/>
  <c r="F13" i="40"/>
  <c r="I13" i="19"/>
  <c r="D13" i="19"/>
  <c r="A14" i="39"/>
  <c r="B14" i="35" l="1"/>
  <c r="D14" i="35"/>
  <c r="E14" i="35"/>
  <c r="C14" i="35"/>
  <c r="F14" i="35"/>
  <c r="B14" i="41"/>
  <c r="B14" i="40"/>
  <c r="F14" i="39"/>
  <c r="B14" i="39"/>
  <c r="E14" i="39"/>
  <c r="C14" i="39"/>
  <c r="D14" i="39"/>
  <c r="B15" i="38"/>
  <c r="B14" i="37"/>
  <c r="D15" i="36"/>
  <c r="C15" i="36"/>
  <c r="F15" i="36"/>
  <c r="B15" i="36"/>
  <c r="E15" i="36"/>
  <c r="B14" i="33"/>
  <c r="B14" i="24"/>
  <c r="B14" i="23"/>
  <c r="B14" i="22"/>
  <c r="B14" i="19"/>
  <c r="N38" i="15"/>
  <c r="H14" i="22"/>
  <c r="I14" i="22"/>
  <c r="G14" i="22"/>
  <c r="E14" i="22"/>
  <c r="D14" i="22"/>
  <c r="F14" i="22"/>
  <c r="H14" i="24"/>
  <c r="E14" i="24"/>
  <c r="I14" i="24"/>
  <c r="D14" i="24"/>
  <c r="F14" i="24"/>
  <c r="G14" i="24"/>
  <c r="F14" i="41"/>
  <c r="H14" i="41"/>
  <c r="G14" i="41"/>
  <c r="D14" i="41"/>
  <c r="I14" i="41"/>
  <c r="E14" i="41"/>
  <c r="D14" i="19"/>
  <c r="A15" i="22"/>
  <c r="A15" i="37"/>
  <c r="D14" i="37"/>
  <c r="G14" i="19"/>
  <c r="H14" i="19"/>
  <c r="F14" i="33"/>
  <c r="E14" i="19"/>
  <c r="F14" i="19"/>
  <c r="A15" i="23"/>
  <c r="A15" i="35"/>
  <c r="F14" i="37"/>
  <c r="F14" i="40"/>
  <c r="A16" i="38"/>
  <c r="E14" i="23"/>
  <c r="A15" i="19"/>
  <c r="I14" i="19"/>
  <c r="E14" i="40"/>
  <c r="E14" i="33"/>
  <c r="E14" i="37"/>
  <c r="D14" i="40"/>
  <c r="A15" i="33"/>
  <c r="A15" i="41"/>
  <c r="A15" i="40"/>
  <c r="A15" i="24"/>
  <c r="F15" i="38"/>
  <c r="E15" i="38"/>
  <c r="G14" i="23"/>
  <c r="D14" i="33"/>
  <c r="A16" i="36"/>
  <c r="F14" i="23"/>
  <c r="I14" i="23"/>
  <c r="H14" i="23"/>
  <c r="D14" i="23"/>
  <c r="D15" i="38"/>
  <c r="A15" i="39"/>
  <c r="D15" i="35" l="1"/>
  <c r="E15" i="35"/>
  <c r="F15" i="35"/>
  <c r="C15" i="35"/>
  <c r="B15" i="35"/>
  <c r="H15" i="41"/>
  <c r="D15" i="41"/>
  <c r="G15" i="41"/>
  <c r="C15" i="41"/>
  <c r="J15" i="41"/>
  <c r="F15" i="41"/>
  <c r="B15" i="41"/>
  <c r="I15" i="41"/>
  <c r="E15" i="41"/>
  <c r="B15" i="40"/>
  <c r="D15" i="39"/>
  <c r="C15" i="39"/>
  <c r="E15" i="39"/>
  <c r="F15" i="39"/>
  <c r="B15" i="39"/>
  <c r="F16" i="38"/>
  <c r="B16" i="38"/>
  <c r="D16" i="38"/>
  <c r="E16" i="38"/>
  <c r="C16" i="38"/>
  <c r="B15" i="37"/>
  <c r="F16" i="36"/>
  <c r="B16" i="36"/>
  <c r="E16" i="36"/>
  <c r="C16" i="36"/>
  <c r="D16" i="36"/>
  <c r="D15" i="33"/>
  <c r="C15" i="33"/>
  <c r="E15" i="33"/>
  <c r="B15" i="33"/>
  <c r="F15" i="33"/>
  <c r="B15" i="24"/>
  <c r="B15" i="23"/>
  <c r="B15" i="22"/>
  <c r="B15" i="19"/>
  <c r="O38" i="15"/>
  <c r="F15" i="19"/>
  <c r="G15" i="19"/>
  <c r="I15" i="19"/>
  <c r="G15" i="22"/>
  <c r="D15" i="22"/>
  <c r="I15" i="22"/>
  <c r="E15" i="19"/>
  <c r="H15" i="22"/>
  <c r="F15" i="22"/>
  <c r="H15" i="19"/>
  <c r="E15" i="22"/>
  <c r="D15" i="19"/>
  <c r="H15" i="24"/>
  <c r="E15" i="24"/>
  <c r="G15" i="24"/>
  <c r="D15" i="24"/>
  <c r="F15" i="24"/>
  <c r="I15" i="24"/>
  <c r="A17" i="38"/>
  <c r="H15" i="23"/>
  <c r="E15" i="40"/>
  <c r="A16" i="37"/>
  <c r="A16" i="39"/>
  <c r="A16" i="33"/>
  <c r="E15" i="23"/>
  <c r="A16" i="19"/>
  <c r="D15" i="23"/>
  <c r="A16" i="41"/>
  <c r="G15" i="23"/>
  <c r="A16" i="40"/>
  <c r="A16" i="23"/>
  <c r="F15" i="23"/>
  <c r="E15" i="37"/>
  <c r="A17" i="36"/>
  <c r="I15" i="23"/>
  <c r="D15" i="37"/>
  <c r="D15" i="40"/>
  <c r="F15" i="40"/>
  <c r="F15" i="37"/>
  <c r="A16" i="35"/>
  <c r="A16" i="22"/>
  <c r="A16" i="24"/>
  <c r="F16" i="35" l="1"/>
  <c r="C16" i="35"/>
  <c r="B16" i="35"/>
  <c r="D16" i="35"/>
  <c r="E16" i="35"/>
  <c r="J16" i="41"/>
  <c r="F16" i="41"/>
  <c r="B16" i="41"/>
  <c r="I16" i="41"/>
  <c r="E16" i="41"/>
  <c r="H16" i="41"/>
  <c r="D16" i="41"/>
  <c r="G16" i="41"/>
  <c r="C16" i="41"/>
  <c r="B16" i="40"/>
  <c r="F16" i="39"/>
  <c r="B16" i="39"/>
  <c r="E16" i="39"/>
  <c r="D16" i="39"/>
  <c r="C16" i="39"/>
  <c r="D17" i="38"/>
  <c r="F17" i="38"/>
  <c r="C17" i="38"/>
  <c r="B17" i="38"/>
  <c r="E17" i="38"/>
  <c r="B16" i="37"/>
  <c r="D17" i="36"/>
  <c r="C17" i="36"/>
  <c r="E17" i="36"/>
  <c r="F17" i="36"/>
  <c r="B17" i="36"/>
  <c r="F16" i="33"/>
  <c r="B16" i="33"/>
  <c r="E16" i="33"/>
  <c r="C16" i="33"/>
  <c r="D16" i="33"/>
  <c r="B16" i="24"/>
  <c r="B16" i="23"/>
  <c r="B16" i="22"/>
  <c r="B16" i="19"/>
  <c r="I16" i="22"/>
  <c r="I16" i="19"/>
  <c r="F16" i="22"/>
  <c r="H16" i="19"/>
  <c r="G16" i="19"/>
  <c r="E16" i="22"/>
  <c r="F16" i="19"/>
  <c r="G16" i="22"/>
  <c r="D16" i="19"/>
  <c r="H16" i="22"/>
  <c r="D16" i="22"/>
  <c r="E16" i="19"/>
  <c r="I16" i="24"/>
  <c r="D16" i="24"/>
  <c r="G16" i="24"/>
  <c r="F16" i="24"/>
  <c r="E16" i="24"/>
  <c r="H16" i="24"/>
  <c r="A17" i="37"/>
  <c r="F16" i="40"/>
  <c r="D16" i="40"/>
  <c r="A17" i="40"/>
  <c r="A17" i="23"/>
  <c r="A18" i="36"/>
  <c r="E16" i="37"/>
  <c r="G16" i="23"/>
  <c r="F16" i="37"/>
  <c r="E16" i="23"/>
  <c r="A17" i="22"/>
  <c r="A17" i="33"/>
  <c r="A17" i="19"/>
  <c r="A18" i="38"/>
  <c r="D16" i="23"/>
  <c r="A17" i="24"/>
  <c r="A17" i="35"/>
  <c r="E16" i="40"/>
  <c r="A17" i="39"/>
  <c r="D16" i="37"/>
  <c r="F16" i="23"/>
  <c r="I16" i="23"/>
  <c r="H16" i="23"/>
  <c r="A17" i="41"/>
  <c r="D17" i="35" l="1"/>
  <c r="E17" i="35"/>
  <c r="F17" i="35"/>
  <c r="C17" i="35"/>
  <c r="B17" i="35"/>
  <c r="H17" i="41"/>
  <c r="D17" i="41"/>
  <c r="G17" i="41"/>
  <c r="C17" i="41"/>
  <c r="J17" i="41"/>
  <c r="F17" i="41"/>
  <c r="B17" i="41"/>
  <c r="E17" i="41"/>
  <c r="I17" i="41"/>
  <c r="D17" i="40"/>
  <c r="E17" i="40"/>
  <c r="C17" i="40"/>
  <c r="F17" i="40"/>
  <c r="B17" i="40"/>
  <c r="D17" i="39"/>
  <c r="C17" i="39"/>
  <c r="F17" i="39"/>
  <c r="B17" i="39"/>
  <c r="E17" i="39"/>
  <c r="F18" i="38"/>
  <c r="B18" i="38"/>
  <c r="E18" i="38"/>
  <c r="D18" i="38"/>
  <c r="C18" i="38"/>
  <c r="B17" i="37"/>
  <c r="F18" i="36"/>
  <c r="B18" i="36"/>
  <c r="E18" i="36"/>
  <c r="D18" i="36"/>
  <c r="C18" i="36"/>
  <c r="D17" i="33"/>
  <c r="C17" i="33"/>
  <c r="F17" i="33"/>
  <c r="E17" i="33"/>
  <c r="B17" i="33"/>
  <c r="B17" i="24"/>
  <c r="B17" i="23"/>
  <c r="B17" i="22"/>
  <c r="B17" i="19"/>
  <c r="N25" i="15"/>
  <c r="N26" i="15" s="1"/>
  <c r="O26" i="15" s="1"/>
  <c r="F17" i="24"/>
  <c r="D17" i="24"/>
  <c r="H17" i="24"/>
  <c r="G17" i="24"/>
  <c r="E17" i="24"/>
  <c r="I17" i="24"/>
  <c r="I17" i="19"/>
  <c r="H17" i="22"/>
  <c r="G17" i="19"/>
  <c r="F17" i="19"/>
  <c r="F17" i="22"/>
  <c r="I17" i="22"/>
  <c r="D17" i="19"/>
  <c r="E17" i="19"/>
  <c r="H17" i="19"/>
  <c r="G17" i="22"/>
  <c r="D17" i="22"/>
  <c r="E17" i="22"/>
  <c r="G17" i="23"/>
  <c r="D17" i="37"/>
  <c r="A18" i="22"/>
  <c r="A18" i="33"/>
  <c r="H17" i="23"/>
  <c r="A18" i="23"/>
  <c r="A18" i="41"/>
  <c r="E17" i="37"/>
  <c r="A18" i="39"/>
  <c r="F17" i="23"/>
  <c r="A18" i="19"/>
  <c r="D17" i="23"/>
  <c r="A18" i="35"/>
  <c r="A19" i="38"/>
  <c r="A18" i="40"/>
  <c r="E17" i="23"/>
  <c r="I17" i="23"/>
  <c r="A18" i="37"/>
  <c r="A19" i="36"/>
  <c r="A18" i="24"/>
  <c r="F17" i="37"/>
  <c r="F18" i="35" l="1"/>
  <c r="C18" i="35"/>
  <c r="B18" i="35"/>
  <c r="E18" i="35"/>
  <c r="D18" i="35"/>
  <c r="J18" i="41"/>
  <c r="F18" i="41"/>
  <c r="B18" i="41"/>
  <c r="I18" i="41"/>
  <c r="E18" i="41"/>
  <c r="H18" i="41"/>
  <c r="D18" i="41"/>
  <c r="G18" i="41"/>
  <c r="C18" i="41"/>
  <c r="F18" i="40"/>
  <c r="B18" i="40"/>
  <c r="E18" i="40"/>
  <c r="C18" i="40"/>
  <c r="D18" i="40"/>
  <c r="F18" i="39"/>
  <c r="B18" i="39"/>
  <c r="E18" i="39"/>
  <c r="C18" i="39"/>
  <c r="D18" i="39"/>
  <c r="D19" i="38"/>
  <c r="B19" i="38"/>
  <c r="C19" i="38"/>
  <c r="F19" i="38"/>
  <c r="E19" i="38"/>
  <c r="F18" i="37"/>
  <c r="B18" i="37"/>
  <c r="E18" i="37"/>
  <c r="D18" i="37"/>
  <c r="C18" i="37"/>
  <c r="D19" i="36"/>
  <c r="C19" i="36"/>
  <c r="F19" i="36"/>
  <c r="B19" i="36"/>
  <c r="E19" i="36"/>
  <c r="F18" i="33"/>
  <c r="B18" i="33"/>
  <c r="E18" i="33"/>
  <c r="C18" i="33"/>
  <c r="D18" i="33"/>
  <c r="J18" i="24"/>
  <c r="F18" i="24"/>
  <c r="B18" i="24"/>
  <c r="I18" i="24"/>
  <c r="E18" i="24"/>
  <c r="C18" i="24"/>
  <c r="H18" i="24"/>
  <c r="D18" i="24"/>
  <c r="G18" i="24"/>
  <c r="B18" i="23"/>
  <c r="B18" i="22"/>
  <c r="B18" i="19"/>
  <c r="O25" i="15"/>
  <c r="E18" i="19"/>
  <c r="D18" i="22"/>
  <c r="H18" i="22"/>
  <c r="I18" i="22"/>
  <c r="G18" i="22"/>
  <c r="H18" i="19"/>
  <c r="F18" i="22"/>
  <c r="D18" i="19"/>
  <c r="E18" i="22"/>
  <c r="G18" i="19"/>
  <c r="I18" i="19"/>
  <c r="F18" i="19"/>
  <c r="A19" i="19"/>
  <c r="A19" i="23"/>
  <c r="A19" i="24"/>
  <c r="D18" i="23"/>
  <c r="A19" i="39"/>
  <c r="E18" i="23"/>
  <c r="A20" i="38"/>
  <c r="A19" i="35"/>
  <c r="A19" i="37"/>
  <c r="A19" i="41"/>
  <c r="A20" i="36"/>
  <c r="A19" i="33"/>
  <c r="G18" i="23"/>
  <c r="F18" i="23"/>
  <c r="A19" i="40"/>
  <c r="H18" i="23"/>
  <c r="I18" i="23"/>
  <c r="A19" i="22"/>
  <c r="D19" i="35" l="1"/>
  <c r="E19" i="35"/>
  <c r="B19" i="35"/>
  <c r="C19" i="35"/>
  <c r="F19" i="35"/>
  <c r="H19" i="41"/>
  <c r="D19" i="41"/>
  <c r="G19" i="41"/>
  <c r="C19" i="41"/>
  <c r="J19" i="41"/>
  <c r="F19" i="41"/>
  <c r="B19" i="41"/>
  <c r="I19" i="41"/>
  <c r="E19" i="41"/>
  <c r="D19" i="40"/>
  <c r="C19" i="40"/>
  <c r="E19" i="40"/>
  <c r="F19" i="40"/>
  <c r="B19" i="40"/>
  <c r="D19" i="39"/>
  <c r="C19" i="39"/>
  <c r="E19" i="39"/>
  <c r="F19" i="39"/>
  <c r="B19" i="39"/>
  <c r="F20" i="38"/>
  <c r="B20" i="38"/>
  <c r="D20" i="38"/>
  <c r="E20" i="38"/>
  <c r="C20" i="38"/>
  <c r="D19" i="37"/>
  <c r="E19" i="37"/>
  <c r="C19" i="37"/>
  <c r="F19" i="37"/>
  <c r="B19" i="37"/>
  <c r="F20" i="36"/>
  <c r="B20" i="36"/>
  <c r="E20" i="36"/>
  <c r="C20" i="36"/>
  <c r="D20" i="36"/>
  <c r="D19" i="33"/>
  <c r="C19" i="33"/>
  <c r="E19" i="33"/>
  <c r="B19" i="33"/>
  <c r="F19" i="33"/>
  <c r="H19" i="24"/>
  <c r="D19" i="24"/>
  <c r="G19" i="24"/>
  <c r="C19" i="24"/>
  <c r="I19" i="24"/>
  <c r="F19" i="24"/>
  <c r="J19" i="24"/>
  <c r="E19" i="24"/>
  <c r="B19" i="24"/>
  <c r="B19" i="23"/>
  <c r="B19" i="22"/>
  <c r="B19" i="19"/>
  <c r="D19" i="19"/>
  <c r="I19" i="19"/>
  <c r="G19" i="19"/>
  <c r="F19" i="19"/>
  <c r="E19" i="19"/>
  <c r="C19" i="19"/>
  <c r="H19" i="19"/>
  <c r="G19" i="22"/>
  <c r="I19" i="23"/>
  <c r="F19" i="22"/>
  <c r="D19" i="22"/>
  <c r="H19" i="23"/>
  <c r="D19" i="23"/>
  <c r="F19" i="23"/>
  <c r="H19" i="22"/>
  <c r="I19" i="22"/>
  <c r="E19" i="23"/>
  <c r="E19" i="22"/>
  <c r="G19" i="23"/>
  <c r="A20" i="24"/>
  <c r="A20" i="41"/>
  <c r="A20" i="40"/>
  <c r="A21" i="36"/>
  <c r="A20" i="19"/>
  <c r="A20" i="39"/>
  <c r="A21" i="38"/>
  <c r="A20" i="33"/>
  <c r="A20" i="23"/>
  <c r="A20" i="35"/>
  <c r="A20" i="22"/>
  <c r="A20" i="37"/>
  <c r="F20" i="35" l="1"/>
  <c r="C20" i="35"/>
  <c r="B20" i="35"/>
  <c r="D20" i="35"/>
  <c r="E20" i="35"/>
  <c r="J20" i="41"/>
  <c r="F20" i="41"/>
  <c r="B20" i="41"/>
  <c r="I20" i="41"/>
  <c r="E20" i="41"/>
  <c r="H20" i="41"/>
  <c r="D20" i="41"/>
  <c r="G20" i="41"/>
  <c r="C20" i="41"/>
  <c r="F20" i="40"/>
  <c r="B20" i="40"/>
  <c r="C20" i="40"/>
  <c r="E20" i="40"/>
  <c r="D20" i="40"/>
  <c r="F20" i="39"/>
  <c r="B20" i="39"/>
  <c r="E20" i="39"/>
  <c r="D20" i="39"/>
  <c r="C20" i="39"/>
  <c r="D21" i="38"/>
  <c r="F21" i="38"/>
  <c r="C21" i="38"/>
  <c r="B21" i="38"/>
  <c r="E21" i="38"/>
  <c r="F20" i="37"/>
  <c r="B20" i="37"/>
  <c r="E20" i="37"/>
  <c r="D20" i="37"/>
  <c r="C20" i="37"/>
  <c r="D21" i="36"/>
  <c r="C21" i="36"/>
  <c r="E21" i="36"/>
  <c r="F21" i="36"/>
  <c r="B21" i="36"/>
  <c r="F20" i="33"/>
  <c r="B20" i="33"/>
  <c r="E20" i="33"/>
  <c r="C20" i="33"/>
  <c r="D20" i="33"/>
  <c r="J20" i="24"/>
  <c r="F20" i="24"/>
  <c r="B20" i="24"/>
  <c r="I20" i="24"/>
  <c r="E20" i="24"/>
  <c r="G20" i="24"/>
  <c r="D20" i="24"/>
  <c r="H20" i="24"/>
  <c r="C20" i="24"/>
  <c r="B20" i="23"/>
  <c r="B20" i="22"/>
  <c r="J20" i="19"/>
  <c r="F20" i="19"/>
  <c r="B20" i="19"/>
  <c r="I20" i="19"/>
  <c r="E20" i="19"/>
  <c r="D20" i="19"/>
  <c r="C20" i="19"/>
  <c r="G20" i="19"/>
  <c r="H20" i="19"/>
  <c r="E20" i="23"/>
  <c r="D20" i="23"/>
  <c r="F20" i="23"/>
  <c r="I20" i="23"/>
  <c r="D20" i="22"/>
  <c r="F20" i="22"/>
  <c r="G20" i="23"/>
  <c r="I20" i="22"/>
  <c r="H20" i="23"/>
  <c r="E20" i="22"/>
  <c r="G20" i="22"/>
  <c r="H20" i="22"/>
  <c r="A21" i="23"/>
  <c r="A21" i="33"/>
  <c r="A22" i="36"/>
  <c r="A21" i="40"/>
  <c r="A21" i="35"/>
  <c r="A21" i="37"/>
  <c r="A22" i="38"/>
  <c r="A21" i="39"/>
  <c r="A21" i="41"/>
  <c r="A21" i="22"/>
  <c r="A21" i="19"/>
  <c r="A21" i="24"/>
  <c r="D21" i="35" l="1"/>
  <c r="B21" i="35"/>
  <c r="E21" i="35"/>
  <c r="C21" i="35"/>
  <c r="F21" i="35"/>
  <c r="H21" i="41"/>
  <c r="D21" i="41"/>
  <c r="G21" i="41"/>
  <c r="C21" i="41"/>
  <c r="J21" i="41"/>
  <c r="F21" i="41"/>
  <c r="B21" i="41"/>
  <c r="I21" i="41"/>
  <c r="E21" i="41"/>
  <c r="D21" i="40"/>
  <c r="E21" i="40"/>
  <c r="C21" i="40"/>
  <c r="F21" i="40"/>
  <c r="B21" i="40"/>
  <c r="D21" i="39"/>
  <c r="C21" i="39"/>
  <c r="F21" i="39"/>
  <c r="B21" i="39"/>
  <c r="E21" i="39"/>
  <c r="F22" i="38"/>
  <c r="B22" i="38"/>
  <c r="E22" i="38"/>
  <c r="D22" i="38"/>
  <c r="C22" i="38"/>
  <c r="D21" i="37"/>
  <c r="C21" i="37"/>
  <c r="F21" i="37"/>
  <c r="B21" i="37"/>
  <c r="E21" i="37"/>
  <c r="F22" i="36"/>
  <c r="B22" i="36"/>
  <c r="E22" i="36"/>
  <c r="D22" i="36"/>
  <c r="C22" i="36"/>
  <c r="D21" i="33"/>
  <c r="C21" i="33"/>
  <c r="F21" i="33"/>
  <c r="E21" i="33"/>
  <c r="B21" i="33"/>
  <c r="B21" i="19"/>
  <c r="I21" i="19"/>
  <c r="E21" i="19"/>
  <c r="F21" i="19"/>
  <c r="C21" i="19"/>
  <c r="J21" i="19"/>
  <c r="G21" i="19"/>
  <c r="D21" i="19"/>
  <c r="H21" i="19"/>
  <c r="H21" i="24"/>
  <c r="D21" i="24"/>
  <c r="G21" i="24"/>
  <c r="C21" i="24"/>
  <c r="E21" i="24"/>
  <c r="J21" i="24"/>
  <c r="B21" i="24"/>
  <c r="F21" i="24"/>
  <c r="I21" i="24"/>
  <c r="B21" i="23"/>
  <c r="H21" i="22"/>
  <c r="D21" i="22"/>
  <c r="G21" i="22"/>
  <c r="C21" i="22"/>
  <c r="J21" i="22"/>
  <c r="F21" i="22"/>
  <c r="B21" i="22"/>
  <c r="E21" i="22"/>
  <c r="I21" i="22"/>
  <c r="N22" i="15"/>
  <c r="O22" i="15" s="1"/>
  <c r="G21" i="23"/>
  <c r="D21" i="23"/>
  <c r="H21" i="23"/>
  <c r="F21" i="23"/>
  <c r="I21" i="23"/>
  <c r="E21" i="23"/>
  <c r="A22" i="22"/>
  <c r="A22" i="40"/>
  <c r="A22" i="37"/>
  <c r="A22" i="41"/>
  <c r="A23" i="36"/>
  <c r="A23" i="38"/>
  <c r="A22" i="39"/>
  <c r="A22" i="35"/>
  <c r="A22" i="24"/>
  <c r="A22" i="19"/>
  <c r="A22" i="33"/>
  <c r="A22" i="23"/>
  <c r="F22" i="35" l="1"/>
  <c r="E22" i="35"/>
  <c r="B22" i="35"/>
  <c r="D22" i="35"/>
  <c r="C22" i="35"/>
  <c r="J22" i="41"/>
  <c r="F22" i="41"/>
  <c r="B22" i="41"/>
  <c r="I22" i="41"/>
  <c r="E22" i="41"/>
  <c r="H22" i="41"/>
  <c r="D22" i="41"/>
  <c r="C22" i="41"/>
  <c r="G22" i="41"/>
  <c r="F22" i="40"/>
  <c r="B22" i="40"/>
  <c r="E22" i="40"/>
  <c r="C22" i="40"/>
  <c r="D22" i="40"/>
  <c r="F22" i="39"/>
  <c r="B22" i="39"/>
  <c r="E22" i="39"/>
  <c r="C22" i="39"/>
  <c r="D22" i="39"/>
  <c r="D23" i="38"/>
  <c r="B23" i="38"/>
  <c r="C23" i="38"/>
  <c r="F23" i="38"/>
  <c r="E23" i="38"/>
  <c r="F22" i="37"/>
  <c r="B22" i="37"/>
  <c r="E22" i="37"/>
  <c r="D22" i="37"/>
  <c r="C22" i="37"/>
  <c r="D23" i="36"/>
  <c r="C23" i="36"/>
  <c r="F23" i="36"/>
  <c r="B23" i="36"/>
  <c r="E23" i="36"/>
  <c r="F22" i="33"/>
  <c r="B22" i="33"/>
  <c r="E22" i="33"/>
  <c r="D22" i="33"/>
  <c r="C22" i="33"/>
  <c r="F22" i="19"/>
  <c r="D22" i="19"/>
  <c r="J22" i="19"/>
  <c r="H22" i="19"/>
  <c r="C22" i="19"/>
  <c r="E22" i="19"/>
  <c r="B22" i="19"/>
  <c r="G22" i="19"/>
  <c r="I22" i="19"/>
  <c r="J22" i="24"/>
  <c r="F22" i="24"/>
  <c r="B22" i="24"/>
  <c r="I22" i="24"/>
  <c r="E22" i="24"/>
  <c r="C22" i="24"/>
  <c r="H22" i="24"/>
  <c r="G22" i="24"/>
  <c r="D22" i="24"/>
  <c r="B22" i="23"/>
  <c r="J22" i="22"/>
  <c r="F22" i="22"/>
  <c r="B22" i="22"/>
  <c r="I22" i="22"/>
  <c r="E22" i="22"/>
  <c r="H22" i="22"/>
  <c r="D22" i="22"/>
  <c r="G22" i="22"/>
  <c r="C22" i="22"/>
  <c r="N2" i="15"/>
  <c r="N39" i="15" s="1"/>
  <c r="O39" i="15" s="1"/>
  <c r="N5" i="15"/>
  <c r="G22" i="23"/>
  <c r="F22" i="23"/>
  <c r="D22" i="23"/>
  <c r="E22" i="23"/>
  <c r="I22" i="23"/>
  <c r="H22" i="23"/>
  <c r="A24" i="36"/>
  <c r="A23" i="19"/>
  <c r="J12" i="23"/>
  <c r="A23" i="24"/>
  <c r="A23" i="22"/>
  <c r="A23" i="33"/>
  <c r="A23" i="41"/>
  <c r="A23" i="23"/>
  <c r="A23" i="35"/>
  <c r="A23" i="40"/>
  <c r="A23" i="37"/>
  <c r="A23" i="39"/>
  <c r="A24" i="38"/>
  <c r="D23" i="35" l="1"/>
  <c r="B23" i="35"/>
  <c r="E23" i="35"/>
  <c r="C23" i="35"/>
  <c r="F23" i="35"/>
  <c r="H23" i="41"/>
  <c r="D23" i="41"/>
  <c r="G23" i="41"/>
  <c r="C23" i="41"/>
  <c r="J23" i="41"/>
  <c r="F23" i="41"/>
  <c r="B23" i="41"/>
  <c r="I23" i="41"/>
  <c r="E23" i="41"/>
  <c r="D23" i="40"/>
  <c r="C23" i="40"/>
  <c r="E23" i="40"/>
  <c r="F23" i="40"/>
  <c r="B23" i="40"/>
  <c r="D23" i="39"/>
  <c r="C23" i="39"/>
  <c r="E23" i="39"/>
  <c r="F23" i="39"/>
  <c r="B23" i="39"/>
  <c r="F24" i="38"/>
  <c r="B24" i="38"/>
  <c r="D24" i="38"/>
  <c r="E24" i="38"/>
  <c r="C24" i="38"/>
  <c r="D23" i="37"/>
  <c r="C23" i="37"/>
  <c r="E23" i="37"/>
  <c r="F23" i="37"/>
  <c r="B23" i="37"/>
  <c r="F24" i="36"/>
  <c r="B24" i="36"/>
  <c r="E24" i="36"/>
  <c r="C24" i="36"/>
  <c r="D24" i="36"/>
  <c r="D23" i="33"/>
  <c r="C23" i="33"/>
  <c r="E23" i="33"/>
  <c r="B23" i="33"/>
  <c r="F23" i="33"/>
  <c r="J23" i="19"/>
  <c r="H23" i="19"/>
  <c r="C23" i="19"/>
  <c r="E23" i="19"/>
  <c r="B23" i="19"/>
  <c r="G23" i="19"/>
  <c r="I23" i="19"/>
  <c r="F23" i="19"/>
  <c r="D23" i="19"/>
  <c r="H23" i="24"/>
  <c r="D23" i="24"/>
  <c r="G23" i="24"/>
  <c r="C23" i="24"/>
  <c r="I23" i="24"/>
  <c r="F23" i="24"/>
  <c r="E23" i="24"/>
  <c r="J23" i="24"/>
  <c r="B23" i="24"/>
  <c r="B23" i="23"/>
  <c r="H23" i="22"/>
  <c r="D23" i="22"/>
  <c r="G23" i="22"/>
  <c r="C23" i="22"/>
  <c r="J23" i="22"/>
  <c r="F23" i="22"/>
  <c r="B23" i="22"/>
  <c r="I23" i="22"/>
  <c r="E23" i="22"/>
  <c r="O2" i="15"/>
  <c r="O5" i="15"/>
  <c r="J19" i="19"/>
  <c r="J18" i="19"/>
  <c r="D23" i="23"/>
  <c r="E23" i="23"/>
  <c r="H23" i="23"/>
  <c r="I23" i="23"/>
  <c r="G23" i="23"/>
  <c r="F23" i="23"/>
  <c r="A24" i="24"/>
  <c r="A25" i="38"/>
  <c r="A24" i="39"/>
  <c r="A24" i="41"/>
  <c r="A24" i="23"/>
  <c r="A24" i="22"/>
  <c r="A24" i="35"/>
  <c r="A25" i="36"/>
  <c r="A24" i="19"/>
  <c r="A24" i="37"/>
  <c r="A24" i="40"/>
  <c r="A24" i="33"/>
  <c r="F24" i="35" l="1"/>
  <c r="E24" i="35"/>
  <c r="B24" i="35"/>
  <c r="D24" i="35"/>
  <c r="C24" i="35"/>
  <c r="J24" i="41"/>
  <c r="F24" i="41"/>
  <c r="B24" i="41"/>
  <c r="I24" i="41"/>
  <c r="E24" i="41"/>
  <c r="H24" i="41"/>
  <c r="D24" i="41"/>
  <c r="G24" i="41"/>
  <c r="C24" i="41"/>
  <c r="F24" i="40"/>
  <c r="B24" i="40"/>
  <c r="C24" i="40"/>
  <c r="E24" i="40"/>
  <c r="D24" i="40"/>
  <c r="F24" i="39"/>
  <c r="B24" i="39"/>
  <c r="E24" i="39"/>
  <c r="D24" i="39"/>
  <c r="C24" i="39"/>
  <c r="D25" i="38"/>
  <c r="F25" i="38"/>
  <c r="C25" i="38"/>
  <c r="B25" i="38"/>
  <c r="E25" i="38"/>
  <c r="F24" i="37"/>
  <c r="B24" i="37"/>
  <c r="E24" i="37"/>
  <c r="D24" i="37"/>
  <c r="C24" i="37"/>
  <c r="D25" i="36"/>
  <c r="C25" i="36"/>
  <c r="E25" i="36"/>
  <c r="F25" i="36"/>
  <c r="B25" i="36"/>
  <c r="F24" i="33"/>
  <c r="B24" i="33"/>
  <c r="E24" i="33"/>
  <c r="C24" i="33"/>
  <c r="D24" i="33"/>
  <c r="C24" i="19"/>
  <c r="E24" i="19"/>
  <c r="B24" i="19"/>
  <c r="G24" i="19"/>
  <c r="I24" i="19"/>
  <c r="F24" i="19"/>
  <c r="D24" i="19"/>
  <c r="J24" i="19"/>
  <c r="H24" i="19"/>
  <c r="J24" i="24"/>
  <c r="F24" i="24"/>
  <c r="B24" i="24"/>
  <c r="I24" i="24"/>
  <c r="E24" i="24"/>
  <c r="G24" i="24"/>
  <c r="D24" i="24"/>
  <c r="C24" i="24"/>
  <c r="H24" i="24"/>
  <c r="B24" i="23"/>
  <c r="J24" i="22"/>
  <c r="F24" i="22"/>
  <c r="B24" i="22"/>
  <c r="I24" i="22"/>
  <c r="E24" i="22"/>
  <c r="H24" i="22"/>
  <c r="D24" i="22"/>
  <c r="G24" i="22"/>
  <c r="C24" i="22"/>
  <c r="E24" i="23"/>
  <c r="G24" i="23"/>
  <c r="D24" i="23"/>
  <c r="I24" i="23"/>
  <c r="F24" i="23"/>
  <c r="H24" i="23"/>
  <c r="A25" i="22"/>
  <c r="A25" i="33"/>
  <c r="A25" i="39"/>
  <c r="A25" i="19"/>
  <c r="A25" i="40"/>
  <c r="A25" i="35"/>
  <c r="A25" i="41"/>
  <c r="A25" i="37"/>
  <c r="A26" i="36"/>
  <c r="A26" i="38"/>
  <c r="A25" i="24"/>
  <c r="A25" i="23"/>
  <c r="D25" i="35" l="1"/>
  <c r="B25" i="35"/>
  <c r="E25" i="35"/>
  <c r="C25" i="35"/>
  <c r="F25" i="35"/>
  <c r="H25" i="41"/>
  <c r="D25" i="41"/>
  <c r="G25" i="41"/>
  <c r="C25" i="41"/>
  <c r="J25" i="41"/>
  <c r="F25" i="41"/>
  <c r="B25" i="41"/>
  <c r="E25" i="41"/>
  <c r="I25" i="41"/>
  <c r="D25" i="40"/>
  <c r="E25" i="40"/>
  <c r="C25" i="40"/>
  <c r="F25" i="40"/>
  <c r="B25" i="40"/>
  <c r="D25" i="39"/>
  <c r="C25" i="39"/>
  <c r="F25" i="39"/>
  <c r="B25" i="39"/>
  <c r="E25" i="39"/>
  <c r="F26" i="38"/>
  <c r="B26" i="38"/>
  <c r="E26" i="38"/>
  <c r="D26" i="38"/>
  <c r="C26" i="38"/>
  <c r="D25" i="37"/>
  <c r="E25" i="37"/>
  <c r="C25" i="37"/>
  <c r="F25" i="37"/>
  <c r="B25" i="37"/>
  <c r="F26" i="36"/>
  <c r="B26" i="36"/>
  <c r="E26" i="36"/>
  <c r="D26" i="36"/>
  <c r="C26" i="36"/>
  <c r="D25" i="33"/>
  <c r="C25" i="33"/>
  <c r="F25" i="33"/>
  <c r="E25" i="33"/>
  <c r="B25" i="33"/>
  <c r="B25" i="19"/>
  <c r="G25" i="19"/>
  <c r="I25" i="19"/>
  <c r="F25" i="19"/>
  <c r="D25" i="19"/>
  <c r="J25" i="19"/>
  <c r="H25" i="19"/>
  <c r="C25" i="19"/>
  <c r="E25" i="19"/>
  <c r="H25" i="24"/>
  <c r="D25" i="24"/>
  <c r="G25" i="24"/>
  <c r="C25" i="24"/>
  <c r="E25" i="24"/>
  <c r="J25" i="24"/>
  <c r="B25" i="24"/>
  <c r="I25" i="24"/>
  <c r="F25" i="24"/>
  <c r="B25" i="23"/>
  <c r="H25" i="22"/>
  <c r="D25" i="22"/>
  <c r="G25" i="22"/>
  <c r="C25" i="22"/>
  <c r="J25" i="22"/>
  <c r="F25" i="22"/>
  <c r="B25" i="22"/>
  <c r="I25" i="22"/>
  <c r="E25" i="22"/>
  <c r="N6" i="15"/>
  <c r="I25" i="23"/>
  <c r="H25" i="23"/>
  <c r="J25" i="23"/>
  <c r="C25" i="23"/>
  <c r="J14" i="22"/>
  <c r="D25" i="23"/>
  <c r="G25" i="23"/>
  <c r="E25" i="23"/>
  <c r="F25" i="23"/>
  <c r="A26" i="23"/>
  <c r="A26" i="37"/>
  <c r="A26" i="24"/>
  <c r="A26" i="22"/>
  <c r="A26" i="41"/>
  <c r="A26" i="35"/>
  <c r="A27" i="38"/>
  <c r="A26" i="40"/>
  <c r="A26" i="19"/>
  <c r="A27" i="36"/>
  <c r="A26" i="33"/>
  <c r="A26" i="39"/>
  <c r="F26" i="35" l="1"/>
  <c r="E26" i="35"/>
  <c r="B26" i="35"/>
  <c r="D26" i="35"/>
  <c r="C26" i="35"/>
  <c r="J26" i="41"/>
  <c r="F26" i="41"/>
  <c r="B26" i="41"/>
  <c r="I26" i="41"/>
  <c r="E26" i="41"/>
  <c r="H26" i="41"/>
  <c r="D26" i="41"/>
  <c r="G26" i="41"/>
  <c r="C26" i="41"/>
  <c r="F26" i="40"/>
  <c r="B26" i="40"/>
  <c r="E26" i="40"/>
  <c r="C26" i="40"/>
  <c r="D26" i="40"/>
  <c r="F26" i="39"/>
  <c r="B26" i="39"/>
  <c r="E26" i="39"/>
  <c r="C26" i="39"/>
  <c r="D26" i="39"/>
  <c r="D27" i="38"/>
  <c r="F27" i="38"/>
  <c r="C27" i="38"/>
  <c r="B27" i="38"/>
  <c r="E27" i="38"/>
  <c r="F26" i="37"/>
  <c r="B26" i="37"/>
  <c r="E26" i="37"/>
  <c r="C26" i="37"/>
  <c r="D26" i="37"/>
  <c r="D27" i="36"/>
  <c r="C27" i="36"/>
  <c r="F27" i="36"/>
  <c r="B27" i="36"/>
  <c r="E27" i="36"/>
  <c r="F26" i="33"/>
  <c r="B26" i="33"/>
  <c r="E26" i="33"/>
  <c r="D26" i="33"/>
  <c r="C26" i="33"/>
  <c r="G26" i="19"/>
  <c r="I26" i="19"/>
  <c r="D26" i="19"/>
  <c r="B26" i="19"/>
  <c r="H26" i="19"/>
  <c r="F26" i="19"/>
  <c r="C26" i="19"/>
  <c r="E26" i="19"/>
  <c r="J26" i="19"/>
  <c r="J26" i="24"/>
  <c r="F26" i="24"/>
  <c r="B26" i="24"/>
  <c r="I26" i="24"/>
  <c r="E26" i="24"/>
  <c r="C26" i="24"/>
  <c r="H26" i="24"/>
  <c r="G26" i="24"/>
  <c r="D26" i="24"/>
  <c r="B26" i="23"/>
  <c r="J26" i="22"/>
  <c r="F26" i="22"/>
  <c r="B26" i="22"/>
  <c r="I26" i="22"/>
  <c r="E26" i="22"/>
  <c r="H26" i="22"/>
  <c r="D26" i="22"/>
  <c r="C26" i="22"/>
  <c r="G26" i="22"/>
  <c r="O6" i="15"/>
  <c r="N3" i="15"/>
  <c r="I26" i="23"/>
  <c r="H26" i="23"/>
  <c r="G26" i="23"/>
  <c r="J26" i="23"/>
  <c r="C26" i="23"/>
  <c r="J15" i="22"/>
  <c r="E26" i="23"/>
  <c r="F26" i="23"/>
  <c r="D26" i="23"/>
  <c r="A27" i="33"/>
  <c r="A27" i="24"/>
  <c r="A27" i="40"/>
  <c r="A27" i="37"/>
  <c r="A28" i="36"/>
  <c r="A27" i="35"/>
  <c r="A27" i="39"/>
  <c r="A27" i="19"/>
  <c r="A27" i="22"/>
  <c r="A28" i="38"/>
  <c r="A27" i="41"/>
  <c r="A27" i="23"/>
  <c r="D27" i="35" l="1"/>
  <c r="B27" i="35"/>
  <c r="E27" i="35"/>
  <c r="C27" i="35"/>
  <c r="F27" i="35"/>
  <c r="H27" i="41"/>
  <c r="D27" i="41"/>
  <c r="G27" i="41"/>
  <c r="C27" i="41"/>
  <c r="J27" i="41"/>
  <c r="F27" i="41"/>
  <c r="B27" i="41"/>
  <c r="I27" i="41"/>
  <c r="E27" i="41"/>
  <c r="D27" i="40"/>
  <c r="C27" i="40"/>
  <c r="E27" i="40"/>
  <c r="F27" i="40"/>
  <c r="B27" i="40"/>
  <c r="D27" i="39"/>
  <c r="C27" i="39"/>
  <c r="E27" i="39"/>
  <c r="F27" i="39"/>
  <c r="B27" i="39"/>
  <c r="F28" i="38"/>
  <c r="B28" i="38"/>
  <c r="E28" i="38"/>
  <c r="D28" i="38"/>
  <c r="C28" i="38"/>
  <c r="D27" i="37"/>
  <c r="C27" i="37"/>
  <c r="E27" i="37"/>
  <c r="F27" i="37"/>
  <c r="B27" i="37"/>
  <c r="F28" i="36"/>
  <c r="B28" i="36"/>
  <c r="E28" i="36"/>
  <c r="C28" i="36"/>
  <c r="D28" i="36"/>
  <c r="D27" i="33"/>
  <c r="C27" i="33"/>
  <c r="E27" i="33"/>
  <c r="B27" i="33"/>
  <c r="F27" i="33"/>
  <c r="J27" i="19"/>
  <c r="H27" i="19"/>
  <c r="C27" i="19"/>
  <c r="E27" i="19"/>
  <c r="B27" i="19"/>
  <c r="G27" i="19"/>
  <c r="I27" i="19"/>
  <c r="F27" i="19"/>
  <c r="D27" i="19"/>
  <c r="H27" i="24"/>
  <c r="D27" i="24"/>
  <c r="G27" i="24"/>
  <c r="C27" i="24"/>
  <c r="I27" i="24"/>
  <c r="F27" i="24"/>
  <c r="E27" i="24"/>
  <c r="B27" i="24"/>
  <c r="J27" i="24"/>
  <c r="B27" i="23"/>
  <c r="H27" i="22"/>
  <c r="D27" i="22"/>
  <c r="G27" i="22"/>
  <c r="C27" i="22"/>
  <c r="J27" i="22"/>
  <c r="F27" i="22"/>
  <c r="B27" i="22"/>
  <c r="I27" i="22"/>
  <c r="E27" i="22"/>
  <c r="O3" i="15"/>
  <c r="G27" i="23"/>
  <c r="D27" i="23"/>
  <c r="J27" i="23"/>
  <c r="F27" i="23"/>
  <c r="J16" i="22"/>
  <c r="H27" i="23"/>
  <c r="C27" i="23"/>
  <c r="I27" i="23"/>
  <c r="E27" i="23"/>
  <c r="A28" i="24"/>
  <c r="A28" i="22"/>
  <c r="A28" i="39"/>
  <c r="A28" i="23"/>
  <c r="A29" i="38"/>
  <c r="A28" i="19"/>
  <c r="A28" i="35"/>
  <c r="A29" i="36"/>
  <c r="A28" i="37"/>
  <c r="A28" i="41"/>
  <c r="A28" i="33"/>
  <c r="A28" i="40"/>
  <c r="F28" i="35" l="1"/>
  <c r="D28" i="35"/>
  <c r="B28" i="35"/>
  <c r="C28" i="35"/>
  <c r="E28" i="35"/>
  <c r="J28" i="41"/>
  <c r="F28" i="41"/>
  <c r="B28" i="41"/>
  <c r="I28" i="41"/>
  <c r="E28" i="41"/>
  <c r="H28" i="41"/>
  <c r="D28" i="41"/>
  <c r="G28" i="41"/>
  <c r="C28" i="41"/>
  <c r="F28" i="40"/>
  <c r="B28" i="40"/>
  <c r="C28" i="40"/>
  <c r="E28" i="40"/>
  <c r="D28" i="40"/>
  <c r="F28" i="39"/>
  <c r="B28" i="39"/>
  <c r="E28" i="39"/>
  <c r="D28" i="39"/>
  <c r="C28" i="39"/>
  <c r="D29" i="38"/>
  <c r="B29" i="38"/>
  <c r="C29" i="38"/>
  <c r="F29" i="38"/>
  <c r="E29" i="38"/>
  <c r="F28" i="37"/>
  <c r="B28" i="37"/>
  <c r="C28" i="37"/>
  <c r="E28" i="37"/>
  <c r="D28" i="37"/>
  <c r="D29" i="36"/>
  <c r="C29" i="36"/>
  <c r="E29" i="36"/>
  <c r="F29" i="36"/>
  <c r="B29" i="36"/>
  <c r="F28" i="33"/>
  <c r="B28" i="33"/>
  <c r="E28" i="33"/>
  <c r="C28" i="33"/>
  <c r="D28" i="33"/>
  <c r="C28" i="19"/>
  <c r="E28" i="19"/>
  <c r="B28" i="19"/>
  <c r="G28" i="19"/>
  <c r="I28" i="19"/>
  <c r="F28" i="19"/>
  <c r="D28" i="19"/>
  <c r="J28" i="19"/>
  <c r="H28" i="19"/>
  <c r="J28" i="24"/>
  <c r="F28" i="24"/>
  <c r="B28" i="24"/>
  <c r="I28" i="24"/>
  <c r="E28" i="24"/>
  <c r="G28" i="24"/>
  <c r="D28" i="24"/>
  <c r="C28" i="24"/>
  <c r="H28" i="24"/>
  <c r="B28" i="23"/>
  <c r="J28" i="22"/>
  <c r="F28" i="22"/>
  <c r="B28" i="22"/>
  <c r="I28" i="22"/>
  <c r="E28" i="22"/>
  <c r="H28" i="22"/>
  <c r="D28" i="22"/>
  <c r="G28" i="22"/>
  <c r="C28" i="22"/>
  <c r="J28" i="23"/>
  <c r="E28" i="23"/>
  <c r="C28" i="23"/>
  <c r="F28" i="23"/>
  <c r="D28" i="23"/>
  <c r="H28" i="23"/>
  <c r="I28" i="23"/>
  <c r="G28" i="23"/>
  <c r="J17" i="22"/>
  <c r="A29" i="40"/>
  <c r="A29" i="19"/>
  <c r="J11" i="23"/>
  <c r="A29" i="39"/>
  <c r="A29" i="33"/>
  <c r="A29" i="24"/>
  <c r="A29" i="37"/>
  <c r="A30" i="38"/>
  <c r="A29" i="35"/>
  <c r="A29" i="41"/>
  <c r="A30" i="36"/>
  <c r="A29" i="23"/>
  <c r="A29" i="22"/>
  <c r="D29" i="35" l="1"/>
  <c r="B29" i="35"/>
  <c r="E29" i="35"/>
  <c r="C29" i="35"/>
  <c r="F29" i="35"/>
  <c r="H29" i="41"/>
  <c r="D29" i="41"/>
  <c r="G29" i="41"/>
  <c r="C29" i="41"/>
  <c r="J29" i="41"/>
  <c r="F29" i="41"/>
  <c r="B29" i="41"/>
  <c r="I29" i="41"/>
  <c r="E29" i="41"/>
  <c r="D29" i="40"/>
  <c r="C29" i="40"/>
  <c r="E29" i="40"/>
  <c r="F29" i="40"/>
  <c r="B29" i="40"/>
  <c r="D29" i="39"/>
  <c r="C29" i="39"/>
  <c r="F29" i="39"/>
  <c r="B29" i="39"/>
  <c r="E29" i="39"/>
  <c r="F30" i="38"/>
  <c r="B30" i="38"/>
  <c r="E30" i="38"/>
  <c r="D30" i="38"/>
  <c r="C30" i="38"/>
  <c r="D29" i="37"/>
  <c r="C29" i="37"/>
  <c r="E29" i="37"/>
  <c r="F29" i="37"/>
  <c r="B29" i="37"/>
  <c r="F30" i="36"/>
  <c r="B30" i="36"/>
  <c r="E30" i="36"/>
  <c r="D30" i="36"/>
  <c r="C30" i="36"/>
  <c r="D29" i="33"/>
  <c r="C29" i="33"/>
  <c r="F29" i="33"/>
  <c r="B29" i="33"/>
  <c r="E29" i="33"/>
  <c r="B29" i="19"/>
  <c r="G29" i="19"/>
  <c r="I29" i="19"/>
  <c r="F29" i="19"/>
  <c r="D29" i="19"/>
  <c r="J29" i="19"/>
  <c r="H29" i="19"/>
  <c r="C29" i="19"/>
  <c r="E29" i="19"/>
  <c r="H29" i="24"/>
  <c r="D29" i="24"/>
  <c r="G29" i="24"/>
  <c r="C29" i="24"/>
  <c r="E29" i="24"/>
  <c r="J29" i="24"/>
  <c r="B29" i="24"/>
  <c r="I29" i="24"/>
  <c r="F29" i="24"/>
  <c r="H29" i="23"/>
  <c r="D29" i="23"/>
  <c r="G29" i="23"/>
  <c r="C29" i="23"/>
  <c r="J29" i="23"/>
  <c r="B29" i="23"/>
  <c r="I29" i="23"/>
  <c r="F29" i="23"/>
  <c r="E29" i="23"/>
  <c r="H29" i="22"/>
  <c r="D29" i="22"/>
  <c r="G29" i="22"/>
  <c r="C29" i="22"/>
  <c r="J29" i="22"/>
  <c r="F29" i="22"/>
  <c r="B29" i="22"/>
  <c r="E29" i="22"/>
  <c r="I29" i="22"/>
  <c r="J18" i="22"/>
  <c r="A30" i="23"/>
  <c r="A31" i="38"/>
  <c r="A30" i="33"/>
  <c r="A30" i="19"/>
  <c r="A30" i="37"/>
  <c r="A31" i="36"/>
  <c r="A30" i="40"/>
  <c r="A30" i="35"/>
  <c r="A30" i="39"/>
  <c r="A30" i="22"/>
  <c r="A30" i="24"/>
  <c r="A30" i="41"/>
  <c r="F30" i="35" l="1"/>
  <c r="D30" i="35"/>
  <c r="B30" i="35"/>
  <c r="E30" i="35"/>
  <c r="C30" i="35"/>
  <c r="J30" i="41"/>
  <c r="F30" i="41"/>
  <c r="B30" i="41"/>
  <c r="I30" i="41"/>
  <c r="E30" i="41"/>
  <c r="H30" i="41"/>
  <c r="D30" i="41"/>
  <c r="C30" i="41"/>
  <c r="G30" i="41"/>
  <c r="F30" i="40"/>
  <c r="B30" i="40"/>
  <c r="C30" i="40"/>
  <c r="E30" i="40"/>
  <c r="D30" i="40"/>
  <c r="F30" i="39"/>
  <c r="B30" i="39"/>
  <c r="E30" i="39"/>
  <c r="C30" i="39"/>
  <c r="D30" i="39"/>
  <c r="D31" i="38"/>
  <c r="B31" i="38"/>
  <c r="C31" i="38"/>
  <c r="F31" i="38"/>
  <c r="E31" i="38"/>
  <c r="F30" i="37"/>
  <c r="B30" i="37"/>
  <c r="E30" i="37"/>
  <c r="C30" i="37"/>
  <c r="D30" i="37"/>
  <c r="D31" i="36"/>
  <c r="C31" i="36"/>
  <c r="F31" i="36"/>
  <c r="B31" i="36"/>
  <c r="E31" i="36"/>
  <c r="F30" i="33"/>
  <c r="B30" i="33"/>
  <c r="E30" i="33"/>
  <c r="D30" i="33"/>
  <c r="C30" i="33"/>
  <c r="F30" i="19"/>
  <c r="D30" i="19"/>
  <c r="J30" i="19"/>
  <c r="H30" i="19"/>
  <c r="C30" i="19"/>
  <c r="E30" i="19"/>
  <c r="B30" i="19"/>
  <c r="G30" i="19"/>
  <c r="I30" i="19"/>
  <c r="J30" i="24"/>
  <c r="F30" i="24"/>
  <c r="B30" i="24"/>
  <c r="I30" i="24"/>
  <c r="E30" i="24"/>
  <c r="C30" i="24"/>
  <c r="H30" i="24"/>
  <c r="G30" i="24"/>
  <c r="D30" i="24"/>
  <c r="J30" i="23"/>
  <c r="F30" i="23"/>
  <c r="B30" i="23"/>
  <c r="I30" i="23"/>
  <c r="E30" i="23"/>
  <c r="H30" i="23"/>
  <c r="D30" i="23"/>
  <c r="C30" i="23"/>
  <c r="G30" i="23"/>
  <c r="J30" i="22"/>
  <c r="F30" i="22"/>
  <c r="B30" i="22"/>
  <c r="I30" i="22"/>
  <c r="E30" i="22"/>
  <c r="H30" i="22"/>
  <c r="D30" i="22"/>
  <c r="G30" i="22"/>
  <c r="C30" i="22"/>
  <c r="J19" i="22"/>
  <c r="J20" i="22"/>
  <c r="A31" i="22"/>
  <c r="A31" i="24"/>
  <c r="A31" i="41"/>
  <c r="A32" i="38"/>
  <c r="A31" i="37"/>
  <c r="A31" i="23"/>
  <c r="A31" i="19"/>
  <c r="A31" i="40"/>
  <c r="A31" i="39"/>
  <c r="A32" i="36"/>
  <c r="A31" i="35"/>
  <c r="A31" i="33"/>
  <c r="D31" i="35" l="1"/>
  <c r="B31" i="35"/>
  <c r="E31" i="35"/>
  <c r="C31" i="35"/>
  <c r="F31" i="35"/>
  <c r="H31" i="41"/>
  <c r="D31" i="41"/>
  <c r="G31" i="41"/>
  <c r="C31" i="41"/>
  <c r="J31" i="41"/>
  <c r="F31" i="41"/>
  <c r="B31" i="41"/>
  <c r="I31" i="41"/>
  <c r="E31" i="41"/>
  <c r="D31" i="40"/>
  <c r="C31" i="40"/>
  <c r="E31" i="40"/>
  <c r="F31" i="40"/>
  <c r="B31" i="40"/>
  <c r="D31" i="39"/>
  <c r="C31" i="39"/>
  <c r="E31" i="39"/>
  <c r="F31" i="39"/>
  <c r="B31" i="39"/>
  <c r="F32" i="38"/>
  <c r="B32" i="38"/>
  <c r="E32" i="38"/>
  <c r="D32" i="38"/>
  <c r="C32" i="38"/>
  <c r="D31" i="37"/>
  <c r="E31" i="37"/>
  <c r="C31" i="37"/>
  <c r="F31" i="37"/>
  <c r="B31" i="37"/>
  <c r="F32" i="36"/>
  <c r="B32" i="36"/>
  <c r="E32" i="36"/>
  <c r="C32" i="36"/>
  <c r="D32" i="36"/>
  <c r="D31" i="33"/>
  <c r="C31" i="33"/>
  <c r="F31" i="33"/>
  <c r="B31" i="33"/>
  <c r="E31" i="33"/>
  <c r="J31" i="19"/>
  <c r="H31" i="19"/>
  <c r="C31" i="19"/>
  <c r="E31" i="19"/>
  <c r="B31" i="19"/>
  <c r="G31" i="19"/>
  <c r="I31" i="19"/>
  <c r="F31" i="19"/>
  <c r="D31" i="19"/>
  <c r="H31" i="24"/>
  <c r="D31" i="24"/>
  <c r="G31" i="24"/>
  <c r="C31" i="24"/>
  <c r="I31" i="24"/>
  <c r="F31" i="24"/>
  <c r="E31" i="24"/>
  <c r="J31" i="24"/>
  <c r="B31" i="24"/>
  <c r="H31" i="23"/>
  <c r="D31" i="23"/>
  <c r="G31" i="23"/>
  <c r="C31" i="23"/>
  <c r="F31" i="23"/>
  <c r="J31" i="23"/>
  <c r="I31" i="23"/>
  <c r="E31" i="23"/>
  <c r="B31" i="23"/>
  <c r="H31" i="22"/>
  <c r="D31" i="22"/>
  <c r="G31" i="22"/>
  <c r="C31" i="22"/>
  <c r="J31" i="22"/>
  <c r="F31" i="22"/>
  <c r="B31" i="22"/>
  <c r="I31" i="22"/>
  <c r="E31" i="22"/>
  <c r="P34" i="15"/>
  <c r="P25" i="15"/>
  <c r="P38" i="15"/>
  <c r="C11" i="41"/>
  <c r="A32" i="19"/>
  <c r="A32" i="40"/>
  <c r="A33" i="36"/>
  <c r="E11" i="16"/>
  <c r="A32" i="23"/>
  <c r="F11" i="16"/>
  <c r="A32" i="22"/>
  <c r="A32" i="39"/>
  <c r="I11" i="16"/>
  <c r="A32" i="33"/>
  <c r="A32" i="24"/>
  <c r="D11" i="16"/>
  <c r="A32" i="41"/>
  <c r="A32" i="35"/>
  <c r="A33" i="38"/>
  <c r="A32" i="37"/>
  <c r="F32" i="35" l="1"/>
  <c r="D32" i="35"/>
  <c r="B32" i="35"/>
  <c r="E32" i="35"/>
  <c r="C32" i="35"/>
  <c r="J32" i="41"/>
  <c r="F32" i="41"/>
  <c r="B32" i="41"/>
  <c r="I32" i="41"/>
  <c r="E32" i="41"/>
  <c r="H32" i="41"/>
  <c r="D32" i="41"/>
  <c r="G32" i="41"/>
  <c r="C32" i="41"/>
  <c r="P35" i="15"/>
  <c r="F32" i="40"/>
  <c r="B32" i="40"/>
  <c r="E32" i="40"/>
  <c r="C32" i="40"/>
  <c r="D32" i="40"/>
  <c r="F32" i="39"/>
  <c r="B32" i="39"/>
  <c r="E32" i="39"/>
  <c r="D32" i="39"/>
  <c r="C32" i="39"/>
  <c r="D33" i="38"/>
  <c r="C33" i="38"/>
  <c r="F33" i="38"/>
  <c r="B33" i="38"/>
  <c r="E33" i="38"/>
  <c r="F32" i="37"/>
  <c r="B32" i="37"/>
  <c r="E32" i="37"/>
  <c r="D32" i="37"/>
  <c r="C32" i="37"/>
  <c r="D33" i="36"/>
  <c r="C33" i="36"/>
  <c r="E33" i="36"/>
  <c r="F33" i="36"/>
  <c r="B33" i="36"/>
  <c r="P26" i="15"/>
  <c r="F32" i="33"/>
  <c r="B32" i="33"/>
  <c r="E32" i="33"/>
  <c r="D32" i="33"/>
  <c r="C32" i="33"/>
  <c r="C32" i="19"/>
  <c r="E32" i="19"/>
  <c r="B32" i="19"/>
  <c r="G32" i="19"/>
  <c r="I32" i="19"/>
  <c r="F32" i="19"/>
  <c r="D32" i="19"/>
  <c r="J32" i="19"/>
  <c r="H32" i="19"/>
  <c r="J32" i="24"/>
  <c r="F32" i="24"/>
  <c r="B32" i="24"/>
  <c r="I32" i="24"/>
  <c r="E32" i="24"/>
  <c r="G32" i="24"/>
  <c r="D32" i="24"/>
  <c r="C32" i="24"/>
  <c r="H32" i="24"/>
  <c r="J32" i="23"/>
  <c r="F32" i="23"/>
  <c r="B32" i="23"/>
  <c r="I32" i="23"/>
  <c r="E32" i="23"/>
  <c r="D32" i="23"/>
  <c r="C32" i="23"/>
  <c r="H32" i="23"/>
  <c r="G32" i="23"/>
  <c r="J32" i="22"/>
  <c r="F32" i="22"/>
  <c r="B32" i="22"/>
  <c r="I32" i="22"/>
  <c r="E32" i="22"/>
  <c r="H32" i="22"/>
  <c r="D32" i="22"/>
  <c r="G32" i="22"/>
  <c r="C32" i="22"/>
  <c r="P5" i="15"/>
  <c r="C18" i="19"/>
  <c r="C12" i="41"/>
  <c r="C14" i="33"/>
  <c r="A12" i="16"/>
  <c r="A33" i="37"/>
  <c r="A33" i="41"/>
  <c r="A33" i="19"/>
  <c r="A33" i="24"/>
  <c r="A33" i="40"/>
  <c r="A33" i="39"/>
  <c r="A33" i="22"/>
  <c r="A33" i="23"/>
  <c r="A33" i="33"/>
  <c r="C12" i="40"/>
  <c r="A34" i="36"/>
  <c r="A33" i="35"/>
  <c r="A34" i="38"/>
  <c r="F33" i="35" l="1"/>
  <c r="D33" i="35"/>
  <c r="B33" i="35"/>
  <c r="C33" i="35"/>
  <c r="E33" i="35"/>
  <c r="H33" i="41"/>
  <c r="D33" i="41"/>
  <c r="G33" i="41"/>
  <c r="C33" i="41"/>
  <c r="J33" i="41"/>
  <c r="F33" i="41"/>
  <c r="B33" i="41"/>
  <c r="E33" i="41"/>
  <c r="I33" i="41"/>
  <c r="D33" i="40"/>
  <c r="C33" i="40"/>
  <c r="E33" i="40"/>
  <c r="F33" i="40"/>
  <c r="B33" i="40"/>
  <c r="D33" i="39"/>
  <c r="C33" i="39"/>
  <c r="F33" i="39"/>
  <c r="B33" i="39"/>
  <c r="E33" i="39"/>
  <c r="F34" i="38"/>
  <c r="B34" i="38"/>
  <c r="E34" i="38"/>
  <c r="D34" i="38"/>
  <c r="C34" i="38"/>
  <c r="D33" i="37"/>
  <c r="E33" i="37"/>
  <c r="C33" i="37"/>
  <c r="F33" i="37"/>
  <c r="B33" i="37"/>
  <c r="F34" i="36"/>
  <c r="B34" i="36"/>
  <c r="E34" i="36"/>
  <c r="D34" i="36"/>
  <c r="C34" i="36"/>
  <c r="D33" i="33"/>
  <c r="C33" i="33"/>
  <c r="F33" i="33"/>
  <c r="B33" i="33"/>
  <c r="E33" i="33"/>
  <c r="B33" i="19"/>
  <c r="C33" i="19"/>
  <c r="E33" i="19"/>
  <c r="F33" i="19"/>
  <c r="G33" i="19"/>
  <c r="J33" i="19"/>
  <c r="D33" i="19"/>
  <c r="I33" i="19"/>
  <c r="H33" i="19"/>
  <c r="H33" i="24"/>
  <c r="D33" i="24"/>
  <c r="G33" i="24"/>
  <c r="C33" i="24"/>
  <c r="E33" i="24"/>
  <c r="J33" i="24"/>
  <c r="B33" i="24"/>
  <c r="I33" i="24"/>
  <c r="F33" i="24"/>
  <c r="H33" i="23"/>
  <c r="D33" i="23"/>
  <c r="G33" i="23"/>
  <c r="C33" i="23"/>
  <c r="J33" i="23"/>
  <c r="B33" i="23"/>
  <c r="F33" i="23"/>
  <c r="E33" i="23"/>
  <c r="I33" i="23"/>
  <c r="H33" i="22"/>
  <c r="D33" i="22"/>
  <c r="E33" i="22"/>
  <c r="G33" i="22"/>
  <c r="C33" i="22"/>
  <c r="J33" i="22"/>
  <c r="F33" i="22"/>
  <c r="B33" i="22"/>
  <c r="I33" i="22"/>
  <c r="P22" i="15"/>
  <c r="B12" i="16"/>
  <c r="A34" i="33"/>
  <c r="A34" i="22"/>
  <c r="E12" i="16"/>
  <c r="I12" i="16"/>
  <c r="A13" i="16"/>
  <c r="A34" i="19"/>
  <c r="A34" i="24"/>
  <c r="A35" i="38"/>
  <c r="A34" i="41"/>
  <c r="D12" i="16"/>
  <c r="A34" i="35"/>
  <c r="A34" i="23"/>
  <c r="F12" i="16"/>
  <c r="A34" i="37"/>
  <c r="H12" i="16"/>
  <c r="G12" i="16"/>
  <c r="A35" i="36"/>
  <c r="A34" i="40"/>
  <c r="A34" i="39"/>
  <c r="F34" i="35" l="1"/>
  <c r="D34" i="35"/>
  <c r="E34" i="35"/>
  <c r="B34" i="35"/>
  <c r="C34" i="35"/>
  <c r="J34" i="41"/>
  <c r="F34" i="41"/>
  <c r="B34" i="41"/>
  <c r="I34" i="41"/>
  <c r="E34" i="41"/>
  <c r="H34" i="41"/>
  <c r="D34" i="41"/>
  <c r="G34" i="41"/>
  <c r="C34" i="41"/>
  <c r="F34" i="40"/>
  <c r="B34" i="40"/>
  <c r="E34" i="40"/>
  <c r="C34" i="40"/>
  <c r="D34" i="40"/>
  <c r="F34" i="39"/>
  <c r="B34" i="39"/>
  <c r="E34" i="39"/>
  <c r="C34" i="39"/>
  <c r="D34" i="39"/>
  <c r="D35" i="38"/>
  <c r="C35" i="38"/>
  <c r="F35" i="38"/>
  <c r="B35" i="38"/>
  <c r="E35" i="38"/>
  <c r="F34" i="37"/>
  <c r="B34" i="37"/>
  <c r="E34" i="37"/>
  <c r="D34" i="37"/>
  <c r="C34" i="37"/>
  <c r="D35" i="36"/>
  <c r="C35" i="36"/>
  <c r="F35" i="36"/>
  <c r="B35" i="36"/>
  <c r="E35" i="36"/>
  <c r="F34" i="33"/>
  <c r="B34" i="33"/>
  <c r="E34" i="33"/>
  <c r="D34" i="33"/>
  <c r="C34" i="33"/>
  <c r="F34" i="19"/>
  <c r="D34" i="19"/>
  <c r="J34" i="19"/>
  <c r="H34" i="19"/>
  <c r="C34" i="19"/>
  <c r="E34" i="19"/>
  <c r="B34" i="19"/>
  <c r="G34" i="19"/>
  <c r="I34" i="19"/>
  <c r="J34" i="24"/>
  <c r="F34" i="24"/>
  <c r="B34" i="24"/>
  <c r="D34" i="24"/>
  <c r="I34" i="24"/>
  <c r="E34" i="24"/>
  <c r="H34" i="24"/>
  <c r="C34" i="24"/>
  <c r="G34" i="24"/>
  <c r="J34" i="23"/>
  <c r="F34" i="23"/>
  <c r="B34" i="23"/>
  <c r="I34" i="23"/>
  <c r="E34" i="23"/>
  <c r="H34" i="23"/>
  <c r="G34" i="23"/>
  <c r="D34" i="23"/>
  <c r="C34" i="23"/>
  <c r="J34" i="22"/>
  <c r="F34" i="22"/>
  <c r="B34" i="22"/>
  <c r="C34" i="22"/>
  <c r="I34" i="22"/>
  <c r="E34" i="22"/>
  <c r="H34" i="22"/>
  <c r="D34" i="22"/>
  <c r="G34" i="22"/>
  <c r="B13" i="16"/>
  <c r="E13" i="16"/>
  <c r="A36" i="38"/>
  <c r="A35" i="23"/>
  <c r="A14" i="16"/>
  <c r="G13" i="16"/>
  <c r="A35" i="40"/>
  <c r="A35" i="37"/>
  <c r="D13" i="16"/>
  <c r="I13" i="16"/>
  <c r="A35" i="39"/>
  <c r="A35" i="41"/>
  <c r="H13" i="16"/>
  <c r="A35" i="19"/>
  <c r="A35" i="35"/>
  <c r="F13" i="16"/>
  <c r="A35" i="22"/>
  <c r="A36" i="36"/>
  <c r="A35" i="24"/>
  <c r="A35" i="33"/>
  <c r="D35" i="35" l="1"/>
  <c r="B35" i="35"/>
  <c r="E35" i="35"/>
  <c r="C35" i="35"/>
  <c r="F35" i="35"/>
  <c r="H35" i="41"/>
  <c r="D35" i="41"/>
  <c r="G35" i="41"/>
  <c r="C35" i="41"/>
  <c r="J35" i="41"/>
  <c r="F35" i="41"/>
  <c r="B35" i="41"/>
  <c r="I35" i="41"/>
  <c r="E35" i="41"/>
  <c r="D35" i="40"/>
  <c r="E35" i="40"/>
  <c r="C35" i="40"/>
  <c r="F35" i="40"/>
  <c r="B35" i="40"/>
  <c r="D35" i="39"/>
  <c r="C35" i="39"/>
  <c r="E35" i="39"/>
  <c r="F35" i="39"/>
  <c r="B35" i="39"/>
  <c r="F36" i="38"/>
  <c r="B36" i="38"/>
  <c r="E36" i="38"/>
  <c r="D36" i="38"/>
  <c r="C36" i="38"/>
  <c r="D35" i="37"/>
  <c r="C35" i="37"/>
  <c r="E35" i="37"/>
  <c r="F35" i="37"/>
  <c r="B35" i="37"/>
  <c r="F36" i="36"/>
  <c r="B36" i="36"/>
  <c r="E36" i="36"/>
  <c r="C36" i="36"/>
  <c r="D36" i="36"/>
  <c r="D35" i="33"/>
  <c r="C35" i="33"/>
  <c r="F35" i="33"/>
  <c r="B35" i="33"/>
  <c r="E35" i="33"/>
  <c r="J35" i="19"/>
  <c r="H35" i="19"/>
  <c r="C35" i="19"/>
  <c r="E35" i="19"/>
  <c r="B35" i="19"/>
  <c r="G35" i="19"/>
  <c r="I35" i="19"/>
  <c r="F35" i="19"/>
  <c r="D35" i="19"/>
  <c r="H35" i="24"/>
  <c r="D35" i="24"/>
  <c r="J35" i="24"/>
  <c r="B35" i="24"/>
  <c r="G35" i="24"/>
  <c r="C35" i="24"/>
  <c r="F35" i="24"/>
  <c r="I35" i="24"/>
  <c r="E35" i="24"/>
  <c r="H35" i="23"/>
  <c r="D35" i="23"/>
  <c r="G35" i="23"/>
  <c r="C35" i="23"/>
  <c r="F35" i="23"/>
  <c r="E35" i="23"/>
  <c r="J35" i="23"/>
  <c r="B35" i="23"/>
  <c r="I35" i="23"/>
  <c r="H35" i="22"/>
  <c r="D35" i="22"/>
  <c r="I35" i="22"/>
  <c r="G35" i="22"/>
  <c r="C35" i="22"/>
  <c r="J35" i="22"/>
  <c r="F35" i="22"/>
  <c r="B35" i="22"/>
  <c r="E35" i="22"/>
  <c r="B14" i="16"/>
  <c r="A36" i="37"/>
  <c r="A37" i="38"/>
  <c r="A36" i="33"/>
  <c r="D14" i="16"/>
  <c r="H14" i="16"/>
  <c r="A36" i="40"/>
  <c r="G14" i="16"/>
  <c r="F14" i="16"/>
  <c r="A15" i="16"/>
  <c r="I14" i="16"/>
  <c r="A36" i="41"/>
  <c r="A36" i="35"/>
  <c r="A36" i="39"/>
  <c r="E14" i="16"/>
  <c r="A36" i="23"/>
  <c r="A36" i="22"/>
  <c r="A36" i="24"/>
  <c r="A37" i="36"/>
  <c r="A36" i="19"/>
  <c r="F36" i="35" l="1"/>
  <c r="D36" i="35"/>
  <c r="B36" i="35"/>
  <c r="C36" i="35"/>
  <c r="E36" i="35"/>
  <c r="J36" i="41"/>
  <c r="F36" i="41"/>
  <c r="B36" i="41"/>
  <c r="I36" i="41"/>
  <c r="E36" i="41"/>
  <c r="H36" i="41"/>
  <c r="D36" i="41"/>
  <c r="G36" i="41"/>
  <c r="C36" i="41"/>
  <c r="F36" i="40"/>
  <c r="B36" i="40"/>
  <c r="E36" i="40"/>
  <c r="C36" i="40"/>
  <c r="D36" i="40"/>
  <c r="F36" i="39"/>
  <c r="B36" i="39"/>
  <c r="E36" i="39"/>
  <c r="D36" i="39"/>
  <c r="C36" i="39"/>
  <c r="D37" i="38"/>
  <c r="C37" i="38"/>
  <c r="F37" i="38"/>
  <c r="B37" i="38"/>
  <c r="E37" i="38"/>
  <c r="F36" i="37"/>
  <c r="B36" i="37"/>
  <c r="C36" i="37"/>
  <c r="E36" i="37"/>
  <c r="D36" i="37"/>
  <c r="D37" i="36"/>
  <c r="C37" i="36"/>
  <c r="E37" i="36"/>
  <c r="F37" i="36"/>
  <c r="B37" i="36"/>
  <c r="F36" i="33"/>
  <c r="B36" i="33"/>
  <c r="E36" i="33"/>
  <c r="D36" i="33"/>
  <c r="C36" i="33"/>
  <c r="C36" i="19"/>
  <c r="E36" i="19"/>
  <c r="B36" i="19"/>
  <c r="G36" i="19"/>
  <c r="I36" i="19"/>
  <c r="F36" i="19"/>
  <c r="D36" i="19"/>
  <c r="J36" i="19"/>
  <c r="H36" i="19"/>
  <c r="P4" i="15"/>
  <c r="J36" i="24"/>
  <c r="F36" i="24"/>
  <c r="B36" i="24"/>
  <c r="H36" i="24"/>
  <c r="I36" i="24"/>
  <c r="E36" i="24"/>
  <c r="D36" i="24"/>
  <c r="G36" i="24"/>
  <c r="C36" i="24"/>
  <c r="J36" i="23"/>
  <c r="F36" i="23"/>
  <c r="B36" i="23"/>
  <c r="I36" i="23"/>
  <c r="E36" i="23"/>
  <c r="D36" i="23"/>
  <c r="G36" i="23"/>
  <c r="C36" i="23"/>
  <c r="H36" i="23"/>
  <c r="J36" i="22"/>
  <c r="F36" i="22"/>
  <c r="B36" i="22"/>
  <c r="G36" i="22"/>
  <c r="I36" i="22"/>
  <c r="E36" i="22"/>
  <c r="H36" i="22"/>
  <c r="D36" i="22"/>
  <c r="C36" i="22"/>
  <c r="B15" i="16"/>
  <c r="E15" i="16"/>
  <c r="F15" i="16"/>
  <c r="D15" i="16"/>
  <c r="H15" i="16"/>
  <c r="G15" i="16"/>
  <c r="I15" i="16"/>
  <c r="A37" i="33"/>
  <c r="A37" i="22"/>
  <c r="A37" i="39"/>
  <c r="A37" i="23"/>
  <c r="A37" i="37"/>
  <c r="A38" i="36"/>
  <c r="A37" i="35"/>
  <c r="C13" i="33"/>
  <c r="A38" i="38"/>
  <c r="A37" i="41"/>
  <c r="A37" i="24"/>
  <c r="A37" i="40"/>
  <c r="A37" i="19"/>
  <c r="A16" i="16"/>
  <c r="D37" i="35" l="1"/>
  <c r="B37" i="35"/>
  <c r="E37" i="35"/>
  <c r="C37" i="35"/>
  <c r="F37" i="35"/>
  <c r="H37" i="41"/>
  <c r="D37" i="41"/>
  <c r="G37" i="41"/>
  <c r="C37" i="41"/>
  <c r="J37" i="41"/>
  <c r="F37" i="41"/>
  <c r="B37" i="41"/>
  <c r="I37" i="41"/>
  <c r="E37" i="41"/>
  <c r="D37" i="40"/>
  <c r="C37" i="40"/>
  <c r="E37" i="40"/>
  <c r="F37" i="40"/>
  <c r="B37" i="40"/>
  <c r="D37" i="39"/>
  <c r="C37" i="39"/>
  <c r="F37" i="39"/>
  <c r="B37" i="39"/>
  <c r="E37" i="39"/>
  <c r="F38" i="38"/>
  <c r="B38" i="38"/>
  <c r="E38" i="38"/>
  <c r="D38" i="38"/>
  <c r="C38" i="38"/>
  <c r="D37" i="37"/>
  <c r="C37" i="37"/>
  <c r="F37" i="37"/>
  <c r="B37" i="37"/>
  <c r="E37" i="37"/>
  <c r="F38" i="36"/>
  <c r="B38" i="36"/>
  <c r="E38" i="36"/>
  <c r="C38" i="36"/>
  <c r="D38" i="36"/>
  <c r="D37" i="33"/>
  <c r="C37" i="33"/>
  <c r="F37" i="33"/>
  <c r="B37" i="33"/>
  <c r="E37" i="33"/>
  <c r="B37" i="19"/>
  <c r="G37" i="19"/>
  <c r="I37" i="19"/>
  <c r="F37" i="19"/>
  <c r="D37" i="19"/>
  <c r="J37" i="19"/>
  <c r="H37" i="19"/>
  <c r="C37" i="19"/>
  <c r="E37" i="19"/>
  <c r="H37" i="24"/>
  <c r="D37" i="24"/>
  <c r="F37" i="24"/>
  <c r="G37" i="24"/>
  <c r="C37" i="24"/>
  <c r="J37" i="24"/>
  <c r="B37" i="24"/>
  <c r="E37" i="24"/>
  <c r="I37" i="24"/>
  <c r="H37" i="23"/>
  <c r="D37" i="23"/>
  <c r="G37" i="23"/>
  <c r="C37" i="23"/>
  <c r="J37" i="23"/>
  <c r="F37" i="23"/>
  <c r="B37" i="23"/>
  <c r="E37" i="23"/>
  <c r="I37" i="23"/>
  <c r="H37" i="22"/>
  <c r="D37" i="22"/>
  <c r="E37" i="22"/>
  <c r="G37" i="22"/>
  <c r="C37" i="22"/>
  <c r="J37" i="22"/>
  <c r="F37" i="22"/>
  <c r="B37" i="22"/>
  <c r="I37" i="22"/>
  <c r="B16" i="16"/>
  <c r="F16" i="16"/>
  <c r="E16" i="16"/>
  <c r="D16" i="16"/>
  <c r="G16" i="16"/>
  <c r="H16" i="16"/>
  <c r="I16" i="16"/>
  <c r="A38" i="22"/>
  <c r="A38" i="24"/>
  <c r="A38" i="23"/>
  <c r="A38" i="40"/>
  <c r="A39" i="36"/>
  <c r="A38" i="19"/>
  <c r="A38" i="39"/>
  <c r="A38" i="33"/>
  <c r="A38" i="35"/>
  <c r="A17" i="16"/>
  <c r="A39" i="38"/>
  <c r="A38" i="41"/>
  <c r="A38" i="37"/>
  <c r="F38" i="35" l="1"/>
  <c r="D38" i="35"/>
  <c r="B38" i="35"/>
  <c r="C38" i="35"/>
  <c r="E38" i="35"/>
  <c r="J38" i="41"/>
  <c r="F38" i="41"/>
  <c r="B38" i="41"/>
  <c r="I38" i="41"/>
  <c r="E38" i="41"/>
  <c r="H38" i="41"/>
  <c r="D38" i="41"/>
  <c r="G38" i="41"/>
  <c r="C38" i="41"/>
  <c r="F38" i="40"/>
  <c r="B38" i="40"/>
  <c r="E38" i="40"/>
  <c r="C38" i="40"/>
  <c r="D38" i="40"/>
  <c r="F38" i="39"/>
  <c r="B38" i="39"/>
  <c r="E38" i="39"/>
  <c r="D38" i="39"/>
  <c r="C38" i="39"/>
  <c r="D39" i="38"/>
  <c r="B39" i="38"/>
  <c r="C39" i="38"/>
  <c r="F39" i="38"/>
  <c r="E39" i="38"/>
  <c r="F38" i="37"/>
  <c r="B38" i="37"/>
  <c r="E38" i="37"/>
  <c r="D38" i="37"/>
  <c r="C38" i="37"/>
  <c r="D39" i="36"/>
  <c r="C39" i="36"/>
  <c r="E39" i="36"/>
  <c r="F39" i="36"/>
  <c r="B39" i="36"/>
  <c r="F38" i="33"/>
  <c r="B38" i="33"/>
  <c r="E38" i="33"/>
  <c r="D38" i="33"/>
  <c r="C38" i="33"/>
  <c r="F38" i="19"/>
  <c r="D38" i="19"/>
  <c r="J38" i="19"/>
  <c r="H38" i="19"/>
  <c r="C38" i="19"/>
  <c r="E38" i="19"/>
  <c r="B38" i="19"/>
  <c r="G38" i="19"/>
  <c r="I38" i="19"/>
  <c r="J38" i="24"/>
  <c r="F38" i="24"/>
  <c r="B38" i="24"/>
  <c r="D38" i="24"/>
  <c r="I38" i="24"/>
  <c r="E38" i="24"/>
  <c r="H38" i="24"/>
  <c r="G38" i="24"/>
  <c r="C38" i="24"/>
  <c r="J38" i="23"/>
  <c r="F38" i="23"/>
  <c r="B38" i="23"/>
  <c r="I38" i="23"/>
  <c r="E38" i="23"/>
  <c r="H38" i="23"/>
  <c r="D38" i="23"/>
  <c r="C38" i="23"/>
  <c r="G38" i="23"/>
  <c r="J38" i="22"/>
  <c r="F38" i="22"/>
  <c r="B38" i="22"/>
  <c r="G38" i="22"/>
  <c r="C38" i="22"/>
  <c r="I38" i="22"/>
  <c r="E38" i="22"/>
  <c r="H38" i="22"/>
  <c r="D38" i="22"/>
  <c r="B17" i="16"/>
  <c r="H17" i="16"/>
  <c r="G17" i="16"/>
  <c r="I17" i="16"/>
  <c r="D17" i="16"/>
  <c r="E17" i="16"/>
  <c r="F17" i="16"/>
  <c r="A40" i="38"/>
  <c r="A18" i="16"/>
  <c r="A39" i="40"/>
  <c r="A39" i="33"/>
  <c r="A40" i="36"/>
  <c r="A39" i="37"/>
  <c r="A39" i="19"/>
  <c r="A39" i="22"/>
  <c r="A39" i="35"/>
  <c r="A39" i="23"/>
  <c r="A39" i="39"/>
  <c r="A39" i="41"/>
  <c r="A39" i="24"/>
  <c r="D39" i="35" l="1"/>
  <c r="B39" i="35"/>
  <c r="E39" i="35"/>
  <c r="C39" i="35"/>
  <c r="F39" i="35"/>
  <c r="H39" i="41"/>
  <c r="D39" i="41"/>
  <c r="G39" i="41"/>
  <c r="C39" i="41"/>
  <c r="J39" i="41"/>
  <c r="F39" i="41"/>
  <c r="B39" i="41"/>
  <c r="I39" i="41"/>
  <c r="E39" i="41"/>
  <c r="D39" i="40"/>
  <c r="C39" i="40"/>
  <c r="E39" i="40"/>
  <c r="F39" i="40"/>
  <c r="B39" i="40"/>
  <c r="D39" i="39"/>
  <c r="C39" i="39"/>
  <c r="E39" i="39"/>
  <c r="F39" i="39"/>
  <c r="B39" i="39"/>
  <c r="F40" i="38"/>
  <c r="B40" i="38"/>
  <c r="E40" i="38"/>
  <c r="D40" i="38"/>
  <c r="C40" i="38"/>
  <c r="D39" i="37"/>
  <c r="E39" i="37"/>
  <c r="C39" i="37"/>
  <c r="F39" i="37"/>
  <c r="B39" i="37"/>
  <c r="F40" i="36"/>
  <c r="B40" i="36"/>
  <c r="E40" i="36"/>
  <c r="D40" i="36"/>
  <c r="C40" i="36"/>
  <c r="D39" i="33"/>
  <c r="C39" i="33"/>
  <c r="F39" i="33"/>
  <c r="B39" i="33"/>
  <c r="E39" i="33"/>
  <c r="J39" i="19"/>
  <c r="H39" i="19"/>
  <c r="C39" i="19"/>
  <c r="E39" i="19"/>
  <c r="B39" i="19"/>
  <c r="G39" i="19"/>
  <c r="I39" i="19"/>
  <c r="F39" i="19"/>
  <c r="D39" i="19"/>
  <c r="H39" i="24"/>
  <c r="D39" i="24"/>
  <c r="G39" i="24"/>
  <c r="C39" i="24"/>
  <c r="J39" i="24"/>
  <c r="F39" i="24"/>
  <c r="B39" i="24"/>
  <c r="I39" i="24"/>
  <c r="E39" i="24"/>
  <c r="H39" i="23"/>
  <c r="D39" i="23"/>
  <c r="G39" i="23"/>
  <c r="C39" i="23"/>
  <c r="J39" i="23"/>
  <c r="F39" i="23"/>
  <c r="B39" i="23"/>
  <c r="E39" i="23"/>
  <c r="I39" i="23"/>
  <c r="H39" i="22"/>
  <c r="D39" i="22"/>
  <c r="E39" i="22"/>
  <c r="G39" i="22"/>
  <c r="C39" i="22"/>
  <c r="J39" i="22"/>
  <c r="F39" i="22"/>
  <c r="B39" i="22"/>
  <c r="I39" i="22"/>
  <c r="B18" i="16"/>
  <c r="E18" i="16"/>
  <c r="G18" i="16"/>
  <c r="D18" i="16"/>
  <c r="I18" i="16"/>
  <c r="H18" i="16"/>
  <c r="A40" i="35"/>
  <c r="A40" i="37"/>
  <c r="A40" i="40"/>
  <c r="A40" i="24"/>
  <c r="A40" i="19"/>
  <c r="A40" i="33"/>
  <c r="A40" i="22"/>
  <c r="A40" i="41"/>
  <c r="A40" i="39"/>
  <c r="A19" i="16"/>
  <c r="A40" i="23"/>
  <c r="F40" i="35" l="1"/>
  <c r="D40" i="35"/>
  <c r="B40" i="35"/>
  <c r="C40" i="35"/>
  <c r="E40" i="35"/>
  <c r="J40" i="41"/>
  <c r="F40" i="41"/>
  <c r="B40" i="41"/>
  <c r="I40" i="41"/>
  <c r="E40" i="41"/>
  <c r="H40" i="41"/>
  <c r="D40" i="41"/>
  <c r="G40" i="41"/>
  <c r="C40" i="41"/>
  <c r="F40" i="40"/>
  <c r="B40" i="40"/>
  <c r="E40" i="40"/>
  <c r="C40" i="40"/>
  <c r="D40" i="40"/>
  <c r="F40" i="39"/>
  <c r="B40" i="39"/>
  <c r="E40" i="39"/>
  <c r="D40" i="39"/>
  <c r="C40" i="39"/>
  <c r="F40" i="37"/>
  <c r="B40" i="37"/>
  <c r="E40" i="37"/>
  <c r="C40" i="37"/>
  <c r="D40" i="37"/>
  <c r="F40" i="33"/>
  <c r="B40" i="33"/>
  <c r="E40" i="33"/>
  <c r="D40" i="33"/>
  <c r="C40" i="33"/>
  <c r="C40" i="19"/>
  <c r="E40" i="19"/>
  <c r="B40" i="19"/>
  <c r="G40" i="19"/>
  <c r="I40" i="19"/>
  <c r="F40" i="19"/>
  <c r="D40" i="19"/>
  <c r="J40" i="19"/>
  <c r="H40" i="19"/>
  <c r="J40" i="24"/>
  <c r="F40" i="24"/>
  <c r="B40" i="24"/>
  <c r="D40" i="24"/>
  <c r="I40" i="24"/>
  <c r="E40" i="24"/>
  <c r="H40" i="24"/>
  <c r="G40" i="24"/>
  <c r="C40" i="24"/>
  <c r="J40" i="23"/>
  <c r="F40" i="23"/>
  <c r="B40" i="23"/>
  <c r="I40" i="23"/>
  <c r="E40" i="23"/>
  <c r="H40" i="23"/>
  <c r="D40" i="23"/>
  <c r="G40" i="23"/>
  <c r="C40" i="23"/>
  <c r="J40" i="22"/>
  <c r="F40" i="22"/>
  <c r="B40" i="22"/>
  <c r="G40" i="22"/>
  <c r="I40" i="22"/>
  <c r="E40" i="22"/>
  <c r="H40" i="22"/>
  <c r="D40" i="22"/>
  <c r="C40" i="22"/>
  <c r="B19" i="16"/>
  <c r="F19" i="16"/>
  <c r="H19" i="16"/>
  <c r="G19" i="16"/>
  <c r="E19" i="16"/>
  <c r="I19" i="16"/>
  <c r="D19" i="16"/>
  <c r="F18" i="16"/>
  <c r="A20" i="16"/>
  <c r="B20" i="16" l="1"/>
  <c r="H20" i="16"/>
  <c r="F20" i="16"/>
  <c r="I20" i="16"/>
  <c r="G20" i="16"/>
  <c r="D20" i="16"/>
  <c r="E20" i="16"/>
  <c r="A21" i="16"/>
  <c r="B21" i="16" l="1"/>
  <c r="H21" i="16"/>
  <c r="F21" i="16"/>
  <c r="I21" i="16"/>
  <c r="G21" i="16"/>
  <c r="D21" i="16"/>
  <c r="E21" i="16"/>
  <c r="A22" i="16"/>
  <c r="B22" i="16" l="1"/>
  <c r="H22" i="16"/>
  <c r="F22" i="16"/>
  <c r="I22" i="16"/>
  <c r="G22" i="16"/>
  <c r="E22" i="16"/>
  <c r="D22" i="16"/>
  <c r="A23" i="16"/>
  <c r="B23" i="16" l="1"/>
  <c r="H23" i="16"/>
  <c r="F23" i="16"/>
  <c r="E23" i="16"/>
  <c r="G23" i="16"/>
  <c r="D23" i="16"/>
  <c r="I23" i="16"/>
  <c r="A24" i="16"/>
  <c r="B24" i="16" l="1"/>
  <c r="H24" i="16"/>
  <c r="F24" i="16"/>
  <c r="D24" i="16"/>
  <c r="G24" i="16"/>
  <c r="I24" i="16"/>
  <c r="E24" i="16"/>
  <c r="A25" i="16"/>
  <c r="B25" i="16" l="1"/>
  <c r="H25" i="16"/>
  <c r="J25" i="16"/>
  <c r="C25" i="16"/>
  <c r="G25" i="16"/>
  <c r="D25" i="16"/>
  <c r="F25" i="16"/>
  <c r="I25" i="16"/>
  <c r="E25" i="16"/>
  <c r="A26" i="16"/>
  <c r="B26" i="16" l="1"/>
  <c r="H26" i="16"/>
  <c r="F26" i="16"/>
  <c r="D26" i="16"/>
  <c r="I26" i="16"/>
  <c r="G26" i="16"/>
  <c r="J26" i="16"/>
  <c r="E26" i="16"/>
  <c r="C26" i="16"/>
  <c r="A27" i="16"/>
  <c r="B27" i="16" l="1"/>
  <c r="H27" i="16"/>
  <c r="J27" i="16"/>
  <c r="I27" i="16"/>
  <c r="G27" i="16"/>
  <c r="F27" i="16"/>
  <c r="E27" i="16"/>
  <c r="D27" i="16"/>
  <c r="C27" i="16"/>
  <c r="A28" i="16"/>
  <c r="B28" i="16" l="1"/>
  <c r="H28" i="16"/>
  <c r="F28" i="16"/>
  <c r="D28" i="16"/>
  <c r="J28" i="16"/>
  <c r="G28" i="16"/>
  <c r="E28" i="16"/>
  <c r="I28" i="16"/>
  <c r="C28" i="16"/>
  <c r="A29" i="16"/>
  <c r="H29" i="16" l="1"/>
  <c r="G29" i="16"/>
  <c r="E29" i="16"/>
  <c r="I29" i="16"/>
  <c r="B29" i="16"/>
  <c r="J29" i="16"/>
  <c r="C29" i="16"/>
  <c r="D29" i="16"/>
  <c r="F29" i="16"/>
  <c r="A30" i="16"/>
  <c r="H30" i="16" l="1"/>
  <c r="G30" i="16"/>
  <c r="C30" i="16"/>
  <c r="D30" i="16"/>
  <c r="F30" i="16"/>
  <c r="E30" i="16"/>
  <c r="I30" i="16"/>
  <c r="J30" i="16"/>
  <c r="B30" i="16"/>
  <c r="A31" i="16"/>
  <c r="H31" i="16" l="1"/>
  <c r="G31" i="16"/>
  <c r="E31" i="16"/>
  <c r="I31" i="16"/>
  <c r="B31" i="16"/>
  <c r="J31" i="16"/>
  <c r="C31" i="16"/>
  <c r="D31" i="16"/>
  <c r="F31" i="16"/>
  <c r="A32" i="16"/>
  <c r="H32" i="16" l="1"/>
  <c r="G32" i="16"/>
  <c r="C32" i="16"/>
  <c r="D32" i="16"/>
  <c r="F32" i="16"/>
  <c r="E32" i="16"/>
  <c r="I32" i="16"/>
  <c r="J32" i="16"/>
  <c r="B32" i="16"/>
  <c r="A33" i="16"/>
  <c r="H33" i="16" l="1"/>
  <c r="G33" i="16"/>
  <c r="E33" i="16"/>
  <c r="I33" i="16"/>
  <c r="B33" i="16"/>
  <c r="J33" i="16"/>
  <c r="C33" i="16"/>
  <c r="D33" i="16"/>
  <c r="F33" i="16"/>
  <c r="A34" i="16"/>
  <c r="H34" i="16" l="1"/>
  <c r="G34" i="16"/>
  <c r="C34" i="16"/>
  <c r="D34" i="16"/>
  <c r="F34" i="16"/>
  <c r="E34" i="16"/>
  <c r="I34" i="16"/>
  <c r="B34" i="16"/>
  <c r="J34" i="16"/>
  <c r="A35" i="16"/>
  <c r="H35" i="16" l="1"/>
  <c r="G35" i="16"/>
  <c r="E35" i="16"/>
  <c r="I35" i="16"/>
  <c r="B35" i="16"/>
  <c r="J35" i="16"/>
  <c r="D35" i="16"/>
  <c r="F35" i="16"/>
  <c r="C35" i="16"/>
  <c r="A36" i="16"/>
  <c r="H36" i="16" l="1"/>
  <c r="G36" i="16"/>
  <c r="C36" i="16"/>
  <c r="D36" i="16"/>
  <c r="F36" i="16"/>
  <c r="B36" i="16"/>
  <c r="J36" i="16"/>
  <c r="E36" i="16"/>
  <c r="I36" i="16"/>
  <c r="A37" i="16"/>
  <c r="H37" i="16" l="1"/>
  <c r="G37" i="16"/>
  <c r="E37" i="16"/>
  <c r="I37" i="16"/>
  <c r="B37" i="16"/>
  <c r="J37" i="16"/>
  <c r="F37" i="16"/>
  <c r="C37" i="16"/>
  <c r="D37" i="16"/>
  <c r="A38" i="16"/>
  <c r="H38" i="16" l="1"/>
  <c r="G38" i="16"/>
  <c r="C38" i="16"/>
  <c r="D38" i="16"/>
  <c r="F38" i="16"/>
  <c r="I38" i="16"/>
  <c r="B38" i="16"/>
  <c r="J38" i="16"/>
  <c r="E38" i="16"/>
  <c r="A39" i="16"/>
  <c r="H39" i="16" l="1"/>
  <c r="G39" i="16"/>
  <c r="E39" i="16"/>
  <c r="I39" i="16"/>
  <c r="B39" i="16"/>
  <c r="J39" i="16"/>
  <c r="D39" i="16"/>
  <c r="F39" i="16"/>
  <c r="C39" i="16"/>
  <c r="A40" i="16"/>
  <c r="H40" i="16" l="1"/>
  <c r="G40" i="16"/>
  <c r="C40" i="16"/>
  <c r="D40" i="16"/>
  <c r="F40" i="16"/>
  <c r="B40" i="16"/>
  <c r="J40" i="16"/>
  <c r="E40" i="16"/>
  <c r="I40" i="16"/>
  <c r="A41" i="16"/>
  <c r="H41" i="16" l="1"/>
  <c r="G41" i="16"/>
  <c r="E41" i="16"/>
  <c r="I41" i="16"/>
  <c r="B41" i="16"/>
  <c r="J41" i="16"/>
  <c r="F41" i="16"/>
  <c r="C41" i="16"/>
  <c r="D41" i="16"/>
  <c r="A42" i="16"/>
  <c r="H42" i="16" l="1"/>
  <c r="G42" i="16"/>
  <c r="C42" i="16"/>
  <c r="D42" i="16"/>
  <c r="F42" i="16"/>
  <c r="I42" i="16"/>
  <c r="B42" i="16"/>
  <c r="J42" i="16"/>
  <c r="E42" i="16"/>
  <c r="A43" i="16"/>
  <c r="H43" i="16" l="1"/>
  <c r="G43" i="16"/>
  <c r="E43" i="16"/>
  <c r="I43" i="16"/>
  <c r="B43" i="16"/>
  <c r="J43" i="16"/>
  <c r="D43" i="16"/>
  <c r="F43" i="16"/>
  <c r="C43" i="16"/>
  <c r="A44" i="16"/>
  <c r="H44" i="16" l="1"/>
  <c r="G44" i="16"/>
  <c r="C44" i="16"/>
  <c r="D44" i="16"/>
  <c r="F44" i="16"/>
  <c r="B44" i="16"/>
  <c r="J44" i="16"/>
  <c r="E44" i="16"/>
  <c r="I44" i="16"/>
  <c r="A45" i="16"/>
  <c r="H45" i="16" l="1"/>
  <c r="G45" i="16"/>
  <c r="E45" i="16"/>
  <c r="I45" i="16"/>
  <c r="B45" i="16"/>
  <c r="J45" i="16"/>
  <c r="F45" i="16"/>
  <c r="C45" i="16"/>
  <c r="D45" i="16"/>
  <c r="A46" i="16"/>
  <c r="H46" i="16" l="1"/>
  <c r="G46" i="16"/>
  <c r="C46" i="16"/>
  <c r="D46" i="16"/>
  <c r="F46" i="16"/>
  <c r="I46" i="16"/>
  <c r="B46" i="16"/>
  <c r="J46" i="16"/>
  <c r="E46" i="16"/>
  <c r="A47" i="16"/>
  <c r="H47" i="16" l="1"/>
  <c r="G47" i="16"/>
  <c r="C47" i="16"/>
  <c r="D47" i="16"/>
  <c r="F47" i="16"/>
  <c r="I47" i="16"/>
  <c r="B47" i="16"/>
  <c r="J47" i="16"/>
  <c r="E47" i="16"/>
  <c r="A48" i="16"/>
  <c r="H48" i="16" l="1"/>
  <c r="G48" i="16"/>
  <c r="E48" i="16"/>
  <c r="I48" i="16"/>
  <c r="B48" i="16"/>
  <c r="J48" i="16"/>
  <c r="D48" i="16"/>
  <c r="C48" i="16"/>
  <c r="F48" i="16"/>
  <c r="A49" i="16"/>
  <c r="H49" i="16" l="1"/>
  <c r="G49" i="16"/>
  <c r="C49" i="16"/>
  <c r="D49" i="16"/>
  <c r="F49" i="16"/>
  <c r="B49" i="16"/>
  <c r="J49" i="16"/>
  <c r="E49" i="16"/>
  <c r="I49" i="16"/>
  <c r="A50" i="16"/>
  <c r="H50" i="16" l="1"/>
  <c r="G50" i="16"/>
  <c r="E50" i="16"/>
  <c r="I50" i="16"/>
  <c r="B50" i="16"/>
  <c r="J50" i="16"/>
  <c r="F50" i="16"/>
  <c r="C50" i="16"/>
  <c r="D50" i="16"/>
  <c r="A51" i="16"/>
  <c r="H51" i="16" l="1"/>
  <c r="G51" i="16"/>
  <c r="C51" i="16"/>
  <c r="D51" i="16"/>
  <c r="F51" i="16"/>
  <c r="I51" i="16"/>
  <c r="E51" i="16"/>
  <c r="B51" i="16"/>
  <c r="J51" i="16"/>
  <c r="A52" i="16"/>
  <c r="H52" i="16" l="1"/>
  <c r="G52" i="16"/>
  <c r="E52" i="16"/>
  <c r="I52" i="16"/>
  <c r="B52" i="16"/>
  <c r="J52" i="16"/>
  <c r="D52" i="16"/>
  <c r="C52" i="16"/>
  <c r="F52" i="16"/>
  <c r="A53" i="16"/>
  <c r="H53" i="16" l="1"/>
  <c r="G53" i="16"/>
  <c r="C53" i="16"/>
  <c r="D53" i="16"/>
  <c r="F53" i="16"/>
  <c r="B53" i="16"/>
  <c r="J53" i="16"/>
  <c r="E53" i="16"/>
  <c r="I53" i="16"/>
  <c r="A54" i="16"/>
  <c r="H54" i="16" l="1"/>
  <c r="G54" i="16"/>
  <c r="E54" i="16"/>
  <c r="I54" i="16"/>
  <c r="B54" i="16"/>
  <c r="J54" i="16"/>
  <c r="F54" i="16"/>
  <c r="C54" i="16"/>
  <c r="D54" i="16"/>
  <c r="A55" i="16"/>
  <c r="H55" i="16" l="1"/>
  <c r="G55" i="16"/>
  <c r="C55" i="16"/>
  <c r="D55" i="16"/>
  <c r="F55" i="16"/>
  <c r="I55" i="16"/>
  <c r="E55" i="16"/>
  <c r="B55" i="16"/>
  <c r="J55" i="16"/>
  <c r="A56" i="16"/>
  <c r="H56" i="16" l="1"/>
  <c r="G56" i="16"/>
  <c r="E56" i="16"/>
  <c r="I56" i="16"/>
  <c r="B56" i="16"/>
  <c r="J56" i="16"/>
  <c r="D56" i="16"/>
  <c r="F56" i="16"/>
  <c r="C56" i="16"/>
  <c r="A57" i="16"/>
  <c r="H57" i="16" l="1"/>
  <c r="G57" i="16"/>
  <c r="C57" i="16"/>
  <c r="B57" i="16"/>
  <c r="F57" i="16"/>
  <c r="D57" i="16"/>
  <c r="I57" i="16"/>
  <c r="E57" i="16"/>
  <c r="J57" i="16"/>
  <c r="A58" i="16"/>
  <c r="H58" i="16" l="1"/>
  <c r="G58" i="16"/>
  <c r="E58" i="16"/>
  <c r="I58" i="16"/>
  <c r="C58" i="16"/>
  <c r="F58" i="16"/>
  <c r="D58" i="16"/>
  <c r="J58" i="16"/>
  <c r="B58" i="16"/>
  <c r="A59" i="16"/>
  <c r="H59" i="16" l="1"/>
  <c r="G59" i="16"/>
  <c r="C59" i="16"/>
  <c r="D59" i="16"/>
  <c r="I59" i="16"/>
  <c r="E59" i="16"/>
  <c r="J59" i="16"/>
  <c r="F59" i="16"/>
  <c r="B59" i="16"/>
  <c r="A60" i="16"/>
  <c r="H60" i="16" l="1"/>
  <c r="G60" i="16"/>
  <c r="E60" i="16"/>
  <c r="I60" i="16"/>
  <c r="D60" i="16"/>
  <c r="J60" i="16"/>
  <c r="F60" i="16"/>
  <c r="B60" i="16"/>
  <c r="C60" i="16"/>
  <c r="A61" i="16"/>
  <c r="H61" i="16" l="1"/>
  <c r="G61" i="16"/>
  <c r="C61" i="16"/>
  <c r="E61" i="16"/>
  <c r="J61" i="16"/>
  <c r="I61" i="16"/>
  <c r="B61" i="16"/>
  <c r="F61" i="16"/>
  <c r="D61" i="16"/>
  <c r="A62" i="16"/>
  <c r="H62" i="16" l="1"/>
  <c r="G62" i="16"/>
  <c r="E62" i="16"/>
  <c r="I62" i="16"/>
  <c r="B62" i="16"/>
  <c r="J62" i="16"/>
  <c r="C62" i="16"/>
  <c r="F62" i="16"/>
  <c r="D62" i="16"/>
  <c r="A63" i="16"/>
  <c r="H63" i="16" l="1"/>
  <c r="G63" i="16"/>
  <c r="C63" i="16"/>
  <c r="B63" i="16"/>
  <c r="F63" i="16"/>
  <c r="J63" i="16"/>
  <c r="D63" i="16"/>
  <c r="I63" i="16"/>
  <c r="E63" i="16"/>
  <c r="A64" i="16"/>
  <c r="H64" i="16" l="1"/>
  <c r="G64" i="16"/>
  <c r="E64" i="16"/>
  <c r="I64" i="16"/>
  <c r="B64" i="16"/>
  <c r="C64" i="16"/>
  <c r="F64" i="16"/>
  <c r="D64" i="16"/>
  <c r="J64" i="16"/>
  <c r="A65" i="16"/>
  <c r="H65" i="16" l="1"/>
  <c r="G65" i="16"/>
  <c r="C65" i="16"/>
  <c r="B65" i="16"/>
  <c r="F65" i="16"/>
  <c r="D65" i="16"/>
  <c r="I65" i="16"/>
  <c r="E65" i="16"/>
  <c r="J65" i="16"/>
  <c r="A66" i="16"/>
  <c r="H66" i="16" l="1"/>
  <c r="G66" i="16"/>
  <c r="E66" i="16"/>
  <c r="I66" i="16"/>
  <c r="C66" i="16"/>
  <c r="F66" i="16"/>
  <c r="D66" i="16"/>
  <c r="J66" i="16"/>
  <c r="B66" i="16"/>
  <c r="A67" i="16"/>
  <c r="H67" i="16" l="1"/>
  <c r="G67" i="16"/>
  <c r="C67" i="16"/>
  <c r="D67" i="16"/>
  <c r="I67" i="16"/>
  <c r="E67" i="16"/>
  <c r="J67" i="16"/>
  <c r="F67" i="16"/>
  <c r="B67" i="16"/>
  <c r="A68" i="16"/>
  <c r="H68" i="16" l="1"/>
  <c r="G68" i="16"/>
  <c r="E68" i="16"/>
  <c r="I68" i="16"/>
  <c r="D68" i="16"/>
  <c r="J68" i="16"/>
  <c r="F68" i="16"/>
  <c r="B68" i="16"/>
  <c r="C68" i="16"/>
  <c r="A69" i="16"/>
  <c r="H69" i="16" l="1"/>
  <c r="G69" i="16"/>
  <c r="C69" i="16"/>
  <c r="E69" i="16"/>
  <c r="I69" i="16"/>
  <c r="J69" i="16"/>
  <c r="F69" i="16"/>
  <c r="B69" i="16"/>
  <c r="D69" i="16"/>
  <c r="N36" i="15"/>
  <c r="P36" i="15"/>
  <c r="P2" i="15"/>
  <c r="C18" i="16"/>
  <c r="C13" i="41"/>
  <c r="C11" i="23"/>
  <c r="C11" i="33"/>
  <c r="P37" i="15" l="1"/>
  <c r="N37" i="15"/>
  <c r="O37" i="15" s="1"/>
  <c r="P39" i="15"/>
  <c r="O36" i="15"/>
  <c r="N31" i="15"/>
  <c r="N7" i="15"/>
  <c r="N8" i="15" s="1"/>
  <c r="C19" i="16"/>
  <c r="J18" i="16"/>
  <c r="C14" i="41"/>
  <c r="J14" i="41"/>
  <c r="J13" i="41"/>
  <c r="C12" i="23"/>
  <c r="O8" i="15" l="1"/>
  <c r="N9" i="15"/>
  <c r="N32" i="15"/>
  <c r="P7" i="15"/>
  <c r="P10" i="15"/>
  <c r="P31" i="15"/>
  <c r="P32" i="15" s="1"/>
  <c r="N17" i="15"/>
  <c r="N18" i="15" s="1"/>
  <c r="O31" i="15"/>
  <c r="O7" i="15"/>
  <c r="N23" i="15"/>
  <c r="N24" i="15" s="1"/>
  <c r="O24" i="15" s="1"/>
  <c r="C20" i="16"/>
  <c r="J21" i="16"/>
  <c r="J20" i="16"/>
  <c r="J19" i="16"/>
  <c r="C14" i="22"/>
  <c r="J20" i="23"/>
  <c r="J21" i="23"/>
  <c r="J19" i="23"/>
  <c r="C14" i="24"/>
  <c r="J14" i="24"/>
  <c r="C11" i="35"/>
  <c r="C11" i="37"/>
  <c r="C11" i="36"/>
  <c r="C11" i="22"/>
  <c r="C12" i="22"/>
  <c r="J11" i="22"/>
  <c r="C11" i="40"/>
  <c r="P33" i="15" l="1"/>
  <c r="N33" i="15"/>
  <c r="O33" i="15" s="1"/>
  <c r="O32" i="15"/>
  <c r="N10" i="15"/>
  <c r="N19" i="15"/>
  <c r="O18" i="15"/>
  <c r="P11" i="15"/>
  <c r="P12" i="15" s="1"/>
  <c r="N4" i="15"/>
  <c r="O4" i="15" s="1"/>
  <c r="O9" i="15"/>
  <c r="P23" i="15"/>
  <c r="P24" i="15"/>
  <c r="P6" i="15"/>
  <c r="P17" i="15"/>
  <c r="O23" i="15"/>
  <c r="O17" i="15"/>
  <c r="C21" i="16"/>
  <c r="J22" i="16"/>
  <c r="J17" i="24"/>
  <c r="J22" i="23"/>
  <c r="C15" i="22"/>
  <c r="J16" i="24"/>
  <c r="C15" i="24"/>
  <c r="J15" i="24"/>
  <c r="J11" i="24"/>
  <c r="C13" i="24"/>
  <c r="J12" i="24"/>
  <c r="J12" i="22"/>
  <c r="C12" i="24"/>
  <c r="C12" i="16"/>
  <c r="C12" i="37"/>
  <c r="C11" i="38"/>
  <c r="J13" i="22"/>
  <c r="C11" i="39"/>
  <c r="C11" i="24"/>
  <c r="C13" i="22"/>
  <c r="C12" i="19"/>
  <c r="J12" i="16"/>
  <c r="J12" i="19"/>
  <c r="J13" i="24"/>
  <c r="P18" i="15" l="1"/>
  <c r="O19" i="15"/>
  <c r="N20" i="15"/>
  <c r="N11" i="15"/>
  <c r="N12" i="15" s="1"/>
  <c r="O12" i="15" s="1"/>
  <c r="O10" i="15"/>
  <c r="P3" i="15"/>
  <c r="N27" i="15"/>
  <c r="N28" i="15" s="1"/>
  <c r="C22" i="16"/>
  <c r="J23" i="16"/>
  <c r="J24" i="16"/>
  <c r="C17" i="24"/>
  <c r="C16" i="22"/>
  <c r="J23" i="23"/>
  <c r="J24" i="23"/>
  <c r="C16" i="24"/>
  <c r="J13" i="16"/>
  <c r="C12" i="38"/>
  <c r="C12" i="33"/>
  <c r="C13" i="19"/>
  <c r="J13" i="19"/>
  <c r="C13" i="16"/>
  <c r="O28" i="15" l="1"/>
  <c r="N29" i="15"/>
  <c r="O29" i="15" s="1"/>
  <c r="O11" i="15"/>
  <c r="N13" i="15"/>
  <c r="O20" i="15"/>
  <c r="N21" i="15"/>
  <c r="O21" i="15" s="1"/>
  <c r="P19" i="15"/>
  <c r="P27" i="15"/>
  <c r="O27" i="15"/>
  <c r="C23" i="16"/>
  <c r="C17" i="22"/>
  <c r="J16" i="16"/>
  <c r="J17" i="16"/>
  <c r="J15" i="19"/>
  <c r="J15" i="16"/>
  <c r="J16" i="19"/>
  <c r="J17" i="19"/>
  <c r="C11" i="19"/>
  <c r="J11" i="19"/>
  <c r="C13" i="38"/>
  <c r="J14" i="19"/>
  <c r="C14" i="19"/>
  <c r="J14" i="16"/>
  <c r="C11" i="16"/>
  <c r="J11" i="16"/>
  <c r="C14" i="16"/>
  <c r="C13" i="40"/>
  <c r="N40" i="15" l="1"/>
  <c r="N30" i="15"/>
  <c r="O30" i="15" s="1"/>
  <c r="P20" i="15"/>
  <c r="P28" i="15"/>
  <c r="N14" i="15"/>
  <c r="O13" i="15"/>
  <c r="P13" i="15"/>
  <c r="C24" i="16"/>
  <c r="C15" i="19"/>
  <c r="C15" i="16"/>
  <c r="C16" i="16"/>
  <c r="C16" i="19"/>
  <c r="C17" i="19"/>
  <c r="C19" i="23"/>
  <c r="C18" i="22"/>
  <c r="C17" i="16"/>
  <c r="C14" i="40"/>
  <c r="C14" i="38"/>
  <c r="C13" i="37"/>
  <c r="O40" i="15" l="1"/>
  <c r="N41" i="15"/>
  <c r="O14" i="15"/>
  <c r="N15" i="15"/>
  <c r="P29" i="15"/>
  <c r="P21" i="15"/>
  <c r="P14" i="15"/>
  <c r="C19" i="22"/>
  <c r="C20" i="23"/>
  <c r="C15" i="40"/>
  <c r="C15" i="38"/>
  <c r="C14" i="37"/>
  <c r="J13" i="23"/>
  <c r="N42" i="15" l="1"/>
  <c r="O41" i="15"/>
  <c r="P30" i="15"/>
  <c r="P15" i="15"/>
  <c r="O15" i="15"/>
  <c r="N16" i="15"/>
  <c r="O16" i="15" s="1"/>
  <c r="P8" i="15"/>
  <c r="C20" i="22"/>
  <c r="C21" i="23"/>
  <c r="J14" i="23"/>
  <c r="C15" i="37"/>
  <c r="C16" i="40"/>
  <c r="C12" i="36"/>
  <c r="O42" i="15" l="1"/>
  <c r="N43" i="15"/>
  <c r="P9" i="15"/>
  <c r="P16" i="15"/>
  <c r="C22" i="23"/>
  <c r="C17" i="37"/>
  <c r="C13" i="36"/>
  <c r="C16" i="37"/>
  <c r="J15" i="23"/>
  <c r="N44" i="15" l="1"/>
  <c r="O43" i="15"/>
  <c r="C23" i="23"/>
  <c r="J16" i="23"/>
  <c r="N45" i="15" l="1"/>
  <c r="O45" i="15" s="1"/>
  <c r="O44" i="15"/>
  <c r="C24" i="23"/>
  <c r="P40" i="15"/>
  <c r="P41" i="15" s="1"/>
  <c r="P42" i="15" s="1"/>
  <c r="P43" i="15" s="1"/>
  <c r="P44" i="15" s="1"/>
  <c r="P45" i="15" s="1"/>
  <c r="J17" i="23"/>
  <c r="C17" i="23"/>
  <c r="C15" i="23"/>
  <c r="J18" i="23"/>
  <c r="C16" i="23"/>
  <c r="C18" i="23"/>
  <c r="C14" i="23"/>
  <c r="C13" i="23"/>
</calcChain>
</file>

<file path=xl/sharedStrings.xml><?xml version="1.0" encoding="utf-8"?>
<sst xmlns="http://schemas.openxmlformats.org/spreadsheetml/2006/main" count="4440" uniqueCount="1005">
  <si>
    <t>Barco</t>
  </si>
  <si>
    <t>Ano Cert</t>
  </si>
  <si>
    <t>IRC
TCC</t>
  </si>
  <si>
    <t>RGS
TMFAA</t>
  </si>
  <si>
    <t>ORC
TOT
Offshore</t>
  </si>
  <si>
    <t>Numeral
BRA</t>
  </si>
  <si>
    <t>Capim Canela III</t>
  </si>
  <si>
    <t>Bango Bango</t>
  </si>
  <si>
    <t>Carioca 25</t>
  </si>
  <si>
    <t>Carioca Jr</t>
  </si>
  <si>
    <t>Carro Chefe</t>
  </si>
  <si>
    <t>First 40.7</t>
  </si>
  <si>
    <t>Mini Transat</t>
  </si>
  <si>
    <t>S40</t>
  </si>
  <si>
    <t>HPE 30</t>
  </si>
  <si>
    <t>HPE 25</t>
  </si>
  <si>
    <t>Grand Soleil 46</t>
  </si>
  <si>
    <t>6 Metros 1912</t>
  </si>
  <si>
    <t>Narwal 41 1950</t>
  </si>
  <si>
    <t>Cherne</t>
  </si>
  <si>
    <t>Dacha</t>
  </si>
  <si>
    <t>MD 35</t>
  </si>
  <si>
    <t>Dorf</t>
  </si>
  <si>
    <t>Delta 26</t>
  </si>
  <si>
    <t>Dourado</t>
  </si>
  <si>
    <t>Duma</t>
  </si>
  <si>
    <t>Farr 41</t>
  </si>
  <si>
    <t>Esculacho</t>
  </si>
  <si>
    <t>Delta 36</t>
  </si>
  <si>
    <t>Eurus</t>
  </si>
  <si>
    <t>J24</t>
  </si>
  <si>
    <t>Forca 12</t>
  </si>
  <si>
    <t>Quantum 26</t>
  </si>
  <si>
    <t>Fram II</t>
  </si>
  <si>
    <t>Delta 32</t>
  </si>
  <si>
    <t>Fregate</t>
  </si>
  <si>
    <t>Soling</t>
  </si>
  <si>
    <t>Jack 1</t>
  </si>
  <si>
    <t>Sun Odyssey 42</t>
  </si>
  <si>
    <t>Angela Star VI</t>
  </si>
  <si>
    <t>ORC</t>
  </si>
  <si>
    <t>IRC</t>
  </si>
  <si>
    <t>RGS</t>
  </si>
  <si>
    <t>CLA</t>
  </si>
  <si>
    <t>ANT</t>
  </si>
  <si>
    <t>BPA</t>
  </si>
  <si>
    <t>BPB</t>
  </si>
  <si>
    <t>BPC</t>
  </si>
  <si>
    <t>Offshore Racing Congress</t>
  </si>
  <si>
    <t>International Rating Certificate</t>
  </si>
  <si>
    <t>Classe</t>
  </si>
  <si>
    <t>Descricao</t>
  </si>
  <si>
    <t>Rating</t>
  </si>
  <si>
    <t>Modelo</t>
  </si>
  <si>
    <t>Jack Spot</t>
  </si>
  <si>
    <t>Tripp 33</t>
  </si>
  <si>
    <t>Klimax</t>
  </si>
  <si>
    <t>Carabelli 45</t>
  </si>
  <si>
    <t>Multimar 32</t>
  </si>
  <si>
    <t>Lady Milla</t>
  </si>
  <si>
    <t>BB 40</t>
  </si>
  <si>
    <t>Maestrale</t>
  </si>
  <si>
    <t>Skipper 30</t>
  </si>
  <si>
    <t>Manga Wiki</t>
  </si>
  <si>
    <t>Marga</t>
  </si>
  <si>
    <t>6 Metros 1933</t>
  </si>
  <si>
    <t>Marlim</t>
  </si>
  <si>
    <t>Maximus</t>
  </si>
  <si>
    <t>IMX 45</t>
  </si>
  <si>
    <t>Minna 1</t>
  </si>
  <si>
    <t>Elan 400</t>
  </si>
  <si>
    <t>Miragem</t>
  </si>
  <si>
    <t>Navy Blue</t>
  </si>
  <si>
    <t>Neptunus HP</t>
  </si>
  <si>
    <t>HPE 230</t>
  </si>
  <si>
    <t>Rocket Power</t>
  </si>
  <si>
    <t>Rocket 28</t>
  </si>
  <si>
    <t>Samurai Rio</t>
  </si>
  <si>
    <t>IMS 50</t>
  </si>
  <si>
    <t>Santa Fe</t>
  </si>
  <si>
    <t>Dufour 36</t>
  </si>
  <si>
    <t>Saravah</t>
  </si>
  <si>
    <t>Carabelli 54</t>
  </si>
  <si>
    <t>Seven Seas III</t>
  </si>
  <si>
    <t>Mastracchio 28,5</t>
  </si>
  <si>
    <t>Sexta-Feira</t>
  </si>
  <si>
    <t>Sorsa III</t>
  </si>
  <si>
    <t>Farr 51</t>
  </si>
  <si>
    <t>Super Pimpo 2</t>
  </si>
  <si>
    <t>Malbec 360</t>
  </si>
  <si>
    <t>Tara Preta</t>
  </si>
  <si>
    <t>Troyan</t>
  </si>
  <si>
    <t>Ventaneiro 3</t>
  </si>
  <si>
    <t>Dufour 500</t>
  </si>
  <si>
    <t>Brasilia 32</t>
  </si>
  <si>
    <t>Site</t>
  </si>
  <si>
    <t>ABVO</t>
  </si>
  <si>
    <t>5.5</t>
  </si>
  <si>
    <t>C&amp;L</t>
  </si>
  <si>
    <t>C&amp;L3</t>
  </si>
  <si>
    <t>H202</t>
  </si>
  <si>
    <t>F&amp;C 40</t>
  </si>
  <si>
    <t>Absoluto</t>
  </si>
  <si>
    <t>Fast 360</t>
  </si>
  <si>
    <t>Acalanto</t>
  </si>
  <si>
    <t>Vanderstad 29</t>
  </si>
  <si>
    <t>Acherna</t>
  </si>
  <si>
    <t>Atol 23</t>
  </si>
  <si>
    <t>Aconchego</t>
  </si>
  <si>
    <t>Brasilia 23</t>
  </si>
  <si>
    <t>Acquabelli 3</t>
  </si>
  <si>
    <t>Adagio</t>
  </si>
  <si>
    <t>Cal 9.2</t>
  </si>
  <si>
    <t>Alfa 26</t>
  </si>
  <si>
    <t>Aileen</t>
  </si>
  <si>
    <t>Aipin 2</t>
  </si>
  <si>
    <t>Albatroz</t>
  </si>
  <si>
    <t>Charger 33</t>
  </si>
  <si>
    <t>Albatroz Vd</t>
  </si>
  <si>
    <t>Alfa 22</t>
  </si>
  <si>
    <t>Alcatraz</t>
  </si>
  <si>
    <t>Alforreca</t>
  </si>
  <si>
    <t>Spring 25</t>
  </si>
  <si>
    <t>Allegria 4</t>
  </si>
  <si>
    <t>Allegro</t>
  </si>
  <si>
    <t>Almadia</t>
  </si>
  <si>
    <t>Alpha Show</t>
  </si>
  <si>
    <t>Alfa 32.3</t>
  </si>
  <si>
    <t>Alquimia Rio</t>
  </si>
  <si>
    <t>Fast 230</t>
  </si>
  <si>
    <t>Alucinante</t>
  </si>
  <si>
    <t>Fast 395</t>
  </si>
  <si>
    <t>Amalu</t>
  </si>
  <si>
    <t>Holland 34</t>
  </si>
  <si>
    <t>Amici</t>
  </si>
  <si>
    <t>Angra 21</t>
  </si>
  <si>
    <t>Amistad</t>
  </si>
  <si>
    <t>Microtoner 19</t>
  </si>
  <si>
    <t>Ana C</t>
  </si>
  <si>
    <t>Swan 47</t>
  </si>
  <si>
    <t>Ana Carolina</t>
  </si>
  <si>
    <t>Bnt 411</t>
  </si>
  <si>
    <t>Anemaris</t>
  </si>
  <si>
    <t>Angelita</t>
  </si>
  <si>
    <t>Angra</t>
  </si>
  <si>
    <t>Skipper 21</t>
  </si>
  <si>
    <t>Angra 21 Padrao</t>
  </si>
  <si>
    <t>Aquabom</t>
  </si>
  <si>
    <t>Fast 395/Ii</t>
  </si>
  <si>
    <t>Arqueiro</t>
  </si>
  <si>
    <t>Arui</t>
  </si>
  <si>
    <t>Asael</t>
  </si>
  <si>
    <t>Farr 38</t>
  </si>
  <si>
    <t>Trip 33</t>
  </si>
  <si>
    <t>Astor P</t>
  </si>
  <si>
    <t>Ranger 26</t>
  </si>
  <si>
    <t>Aty Aty</t>
  </si>
  <si>
    <t>Ranger 22</t>
  </si>
  <si>
    <t>Au Revoir</t>
  </si>
  <si>
    <t>Aurorah</t>
  </si>
  <si>
    <t>Guima 235</t>
  </si>
  <si>
    <t>Velamar 31</t>
  </si>
  <si>
    <t>Aventura</t>
  </si>
  <si>
    <t>Finister 38</t>
  </si>
  <si>
    <t>Axe-Rio</t>
  </si>
  <si>
    <t>Babuna</t>
  </si>
  <si>
    <t>Fast 345</t>
  </si>
  <si>
    <t>Bacana-Kb</t>
  </si>
  <si>
    <t>Bacanas 3</t>
  </si>
  <si>
    <t>Oceanis 430</t>
  </si>
  <si>
    <t>Baccus</t>
  </si>
  <si>
    <t>Bafo De Onca</t>
  </si>
  <si>
    <t>Netuno 24</t>
  </si>
  <si>
    <t>Balacobarco</t>
  </si>
  <si>
    <t>Carabelli 26</t>
  </si>
  <si>
    <t>Baly Mena</t>
  </si>
  <si>
    <t>Elvestron 37</t>
  </si>
  <si>
    <t>Banana Nanica</t>
  </si>
  <si>
    <t>Ed-30</t>
  </si>
  <si>
    <t>Spring 36</t>
  </si>
  <si>
    <t>Barbra</t>
  </si>
  <si>
    <t>Barlaventohidrotc</t>
  </si>
  <si>
    <t>Baruk</t>
  </si>
  <si>
    <t>Velamar 22</t>
  </si>
  <si>
    <t>Bat Fish</t>
  </si>
  <si>
    <t>Be Happy</t>
  </si>
  <si>
    <t>Fast 310</t>
  </si>
  <si>
    <t>Bearship</t>
  </si>
  <si>
    <t>Beery</t>
  </si>
  <si>
    <t>Beleza Pura</t>
  </si>
  <si>
    <t>Mb 45</t>
  </si>
  <si>
    <t>Bella Donna</t>
  </si>
  <si>
    <t>Berro D'Agua</t>
  </si>
  <si>
    <t>Fast 303</t>
  </si>
  <si>
    <t>Aladin 30</t>
  </si>
  <si>
    <t>Bigorna - Rio</t>
  </si>
  <si>
    <t>Bisagain</t>
  </si>
  <si>
    <t>Blefe</t>
  </si>
  <si>
    <t>Bless</t>
  </si>
  <si>
    <t>Brasilia 25</t>
  </si>
  <si>
    <t>Blue Alex</t>
  </si>
  <si>
    <t>Fast 410</t>
  </si>
  <si>
    <t>Blue Chip</t>
  </si>
  <si>
    <t>Blue Moon</t>
  </si>
  <si>
    <t>Ed 30 On Off</t>
  </si>
  <si>
    <t>Bon Vivant</t>
  </si>
  <si>
    <t>Boreas</t>
  </si>
  <si>
    <t>Borimbora</t>
  </si>
  <si>
    <t>Born Free</t>
  </si>
  <si>
    <t>Peterson 36</t>
  </si>
  <si>
    <t>Boumerang</t>
  </si>
  <si>
    <t>Brancusi</t>
  </si>
  <si>
    <t>Bravissimo</t>
  </si>
  <si>
    <t>Farr 50</t>
  </si>
  <si>
    <t>Bravissimo 1</t>
  </si>
  <si>
    <t>Bahamas 40</t>
  </si>
  <si>
    <t>Bravissimo 2</t>
  </si>
  <si>
    <t>Brekele</t>
  </si>
  <si>
    <t>Farr One Design</t>
  </si>
  <si>
    <t>Brisa Do Mar</t>
  </si>
  <si>
    <t>Brisa Magia 2</t>
  </si>
  <si>
    <t>Brulle'S</t>
  </si>
  <si>
    <t>Bruschetta</t>
  </si>
  <si>
    <t>Bucaneiro</t>
  </si>
  <si>
    <t>C&amp;L Durf</t>
  </si>
  <si>
    <t>Vega 23</t>
  </si>
  <si>
    <t>Cabeca Feita</t>
  </si>
  <si>
    <t>Cacao</t>
  </si>
  <si>
    <t>Cadillac</t>
  </si>
  <si>
    <t>Beneteau M380</t>
  </si>
  <si>
    <t>Caipiruja</t>
  </si>
  <si>
    <t>Paradin 36</t>
  </si>
  <si>
    <t>Yole 48</t>
  </si>
  <si>
    <t>Calamar Rio 3</t>
  </si>
  <si>
    <t>Main 34</t>
  </si>
  <si>
    <t>Fast 303 H.T.</t>
  </si>
  <si>
    <t>Camaleoa-Rio</t>
  </si>
  <si>
    <t>Caribe 16</t>
  </si>
  <si>
    <t>Camapua</t>
  </si>
  <si>
    <t>Ranger 23</t>
  </si>
  <si>
    <t>Candalis</t>
  </si>
  <si>
    <t>Cangaceiro</t>
  </si>
  <si>
    <t>Swan 48</t>
  </si>
  <si>
    <t>Canopus</t>
  </si>
  <si>
    <t>Capitao Dan</t>
  </si>
  <si>
    <t>Caramba</t>
  </si>
  <si>
    <t>Velamar 38</t>
  </si>
  <si>
    <t>Carapau</t>
  </si>
  <si>
    <t>Carcaras</t>
  </si>
  <si>
    <t>Rocket 23</t>
  </si>
  <si>
    <t>Carioca Da Gema</t>
  </si>
  <si>
    <t>Carioca Rio</t>
  </si>
  <si>
    <t>Gp30</t>
  </si>
  <si>
    <t>Carraca</t>
  </si>
  <si>
    <t>Velamar 34</t>
  </si>
  <si>
    <t>Catu</t>
  </si>
  <si>
    <t>Cerveja</t>
  </si>
  <si>
    <t>Chame</t>
  </si>
  <si>
    <t>Charisma</t>
  </si>
  <si>
    <t>Comet 415</t>
  </si>
  <si>
    <t>Cintilante</t>
  </si>
  <si>
    <t>Cintra</t>
  </si>
  <si>
    <t>First35Ss</t>
  </si>
  <si>
    <t>Cmte.Mattoso Maia</t>
  </si>
  <si>
    <t>Gib'Kea 126</t>
  </si>
  <si>
    <t>Colligni</t>
  </si>
  <si>
    <t>Comandante Ba</t>
  </si>
  <si>
    <t>Comodoro</t>
  </si>
  <si>
    <t>Condessa</t>
  </si>
  <si>
    <t>Condor</t>
  </si>
  <si>
    <t>Skye 51</t>
  </si>
  <si>
    <t>Confete</t>
  </si>
  <si>
    <t>Contra Pino Ii</t>
  </si>
  <si>
    <t>Contravento</t>
  </si>
  <si>
    <t>Corisco</t>
  </si>
  <si>
    <t>Farr 40</t>
  </si>
  <si>
    <t>Corsario</t>
  </si>
  <si>
    <t>Cracker</t>
  </si>
  <si>
    <t>Cristalino</t>
  </si>
  <si>
    <t>Crustace</t>
  </si>
  <si>
    <t>Crystal</t>
  </si>
  <si>
    <t>Velamar 32</t>
  </si>
  <si>
    <t>Cuca Fresca</t>
  </si>
  <si>
    <t>Curiman</t>
  </si>
  <si>
    <t>D. Camila</t>
  </si>
  <si>
    <t>Velamar 33</t>
  </si>
  <si>
    <t>Danae</t>
  </si>
  <si>
    <t>Dany</t>
  </si>
  <si>
    <t>Das Fliegenpapier</t>
  </si>
  <si>
    <t>De Mar Te</t>
  </si>
  <si>
    <t>Albatroz 26</t>
  </si>
  <si>
    <t>Deep C</t>
  </si>
  <si>
    <t>Delirante</t>
  </si>
  <si>
    <t>Delta 21 Padrao</t>
  </si>
  <si>
    <t>Delta 21</t>
  </si>
  <si>
    <t>Dona Bola</t>
  </si>
  <si>
    <t>Oceanis 41</t>
  </si>
  <si>
    <t>Dududu</t>
  </si>
  <si>
    <t>Dufy</t>
  </si>
  <si>
    <t>Dynamic</t>
  </si>
  <si>
    <t>Edla</t>
  </si>
  <si>
    <t>Eiger</t>
  </si>
  <si>
    <t>Elam</t>
  </si>
  <si>
    <t>Endless Summer</t>
  </si>
  <si>
    <t>Energia</t>
  </si>
  <si>
    <t>Entrevero</t>
  </si>
  <si>
    <t>Peterson 33</t>
  </si>
  <si>
    <t>Erfla</t>
  </si>
  <si>
    <t>Eros Rio</t>
  </si>
  <si>
    <t>Errante</t>
  </si>
  <si>
    <t>Fast 500</t>
  </si>
  <si>
    <t>Espirito Da Coisa</t>
  </si>
  <si>
    <t>Excalibur</t>
  </si>
  <si>
    <t>Alerion 28</t>
  </si>
  <si>
    <t>Expert Raa</t>
  </si>
  <si>
    <t>Expert-Nit Ii</t>
  </si>
  <si>
    <t>Farandola</t>
  </si>
  <si>
    <t>Farasan</t>
  </si>
  <si>
    <t>Fay</t>
  </si>
  <si>
    <t>Felipe I</t>
  </si>
  <si>
    <t>Fellowship</t>
  </si>
  <si>
    <t>Arpege 29</t>
  </si>
  <si>
    <t>Fiel</t>
  </si>
  <si>
    <t>Brasilia 27</t>
  </si>
  <si>
    <t>Finisterre</t>
  </si>
  <si>
    <t>Fioravanti</t>
  </si>
  <si>
    <t>Sud 27.5</t>
  </si>
  <si>
    <t>Fomalhout</t>
  </si>
  <si>
    <t>Fox Trot</t>
  </si>
  <si>
    <t>Foxtrot</t>
  </si>
  <si>
    <t>Fredombay</t>
  </si>
  <si>
    <t>French Kiss</t>
  </si>
  <si>
    <t>So 42.2</t>
  </si>
  <si>
    <t>Ottar Lasen</t>
  </si>
  <si>
    <t>Gaia 4</t>
  </si>
  <si>
    <t>Galante</t>
  </si>
  <si>
    <t>Brasilia 27S</t>
  </si>
  <si>
    <t>Galileu V</t>
  </si>
  <si>
    <t>Gauderio</t>
  </si>
  <si>
    <t>Gente Fina</t>
  </si>
  <si>
    <t>Get Back</t>
  </si>
  <si>
    <t>Velamar 36</t>
  </si>
  <si>
    <t>Githan</t>
  </si>
  <si>
    <t>Fast 260</t>
  </si>
  <si>
    <t>Gorda</t>
  </si>
  <si>
    <t>Goroba</t>
  </si>
  <si>
    <t>Goroca</t>
  </si>
  <si>
    <t>Farr 31</t>
  </si>
  <si>
    <t>Grahadhara</t>
  </si>
  <si>
    <t>Green</t>
  </si>
  <si>
    <t>Grug</t>
  </si>
  <si>
    <t>Guerra Nit</t>
  </si>
  <si>
    <t>Helen</t>
  </si>
  <si>
    <t>Finister 42</t>
  </si>
  <si>
    <t>Hereje</t>
  </si>
  <si>
    <t>Micro 19</t>
  </si>
  <si>
    <t>Hi-Fly</t>
  </si>
  <si>
    <t>Honorabile Societ</t>
  </si>
  <si>
    <t>Sirius 27</t>
  </si>
  <si>
    <t>Hook</t>
  </si>
  <si>
    <t>Iac-30</t>
  </si>
  <si>
    <t>Ielena</t>
  </si>
  <si>
    <t>Ikara</t>
  </si>
  <si>
    <t>Intruso</t>
  </si>
  <si>
    <t>Iuca</t>
  </si>
  <si>
    <t>Iwitwo</t>
  </si>
  <si>
    <t>J 24 Padrao</t>
  </si>
  <si>
    <t>Jacamim</t>
  </si>
  <si>
    <t>Jacana</t>
  </si>
  <si>
    <t>Jack Flash</t>
  </si>
  <si>
    <t>Jazz</t>
  </si>
  <si>
    <t>Jazz Sensation</t>
  </si>
  <si>
    <t>Ranger 26 Od</t>
  </si>
  <si>
    <t>Jet-Stream</t>
  </si>
  <si>
    <t>Jota</t>
  </si>
  <si>
    <t>Jucaju</t>
  </si>
  <si>
    <t>Julijo</t>
  </si>
  <si>
    <t>Jumajan</t>
  </si>
  <si>
    <t>Juno</t>
  </si>
  <si>
    <t>Justa Causa</t>
  </si>
  <si>
    <t>Fast 365</t>
  </si>
  <si>
    <t>Kadiru</t>
  </si>
  <si>
    <t>Kahuna Iv</t>
  </si>
  <si>
    <t>Custon 40</t>
  </si>
  <si>
    <t>Kalema</t>
  </si>
  <si>
    <t>Malbec 410</t>
  </si>
  <si>
    <t>Kalymera Tria</t>
  </si>
  <si>
    <t>Kamea Meha</t>
  </si>
  <si>
    <t>Columbia</t>
  </si>
  <si>
    <t>Kaos</t>
  </si>
  <si>
    <t>Kaos Storm</t>
  </si>
  <si>
    <t>Karaoke</t>
  </si>
  <si>
    <t>Karisma</t>
  </si>
  <si>
    <t>Karma</t>
  </si>
  <si>
    <t>Kauan</t>
  </si>
  <si>
    <t>Keekee</t>
  </si>
  <si>
    <t>Kialoa</t>
  </si>
  <si>
    <t>Main 35</t>
  </si>
  <si>
    <t>Kifa</t>
  </si>
  <si>
    <t>Alfa 20</t>
  </si>
  <si>
    <t>Kirimure</t>
  </si>
  <si>
    <t>Kiwi-Rio</t>
  </si>
  <si>
    <t>Knight</t>
  </si>
  <si>
    <t>Koala</t>
  </si>
  <si>
    <t>Rio 20</t>
  </si>
  <si>
    <t>Kolibri</t>
  </si>
  <si>
    <t>Kuttel Dadeldu</t>
  </si>
  <si>
    <t>Kybyxu</t>
  </si>
  <si>
    <t>Kykatan</t>
  </si>
  <si>
    <t>La Brise</t>
  </si>
  <si>
    <t>La Vilaine</t>
  </si>
  <si>
    <t>So 40</t>
  </si>
  <si>
    <t>Ladies First</t>
  </si>
  <si>
    <t>Lady Lou</t>
  </si>
  <si>
    <t>Columbia 50</t>
  </si>
  <si>
    <t>Lady Silvia</t>
  </si>
  <si>
    <t>Lafer</t>
  </si>
  <si>
    <t>Lampejo</t>
  </si>
  <si>
    <t>Micro Racer 19</t>
  </si>
  <si>
    <t>Lelia W</t>
  </si>
  <si>
    <t>Lepido</t>
  </si>
  <si>
    <t>Dourado 27</t>
  </si>
  <si>
    <t>Les Must</t>
  </si>
  <si>
    <t>Lestada</t>
  </si>
  <si>
    <t>Letom</t>
  </si>
  <si>
    <t>Leviatan</t>
  </si>
  <si>
    <t>Lidia Ann</t>
  </si>
  <si>
    <t>Ranger 37</t>
  </si>
  <si>
    <t>Linha D"Agua</t>
  </si>
  <si>
    <t>Linie</t>
  </si>
  <si>
    <t>Dragao Hibrido</t>
  </si>
  <si>
    <t>Lollypop</t>
  </si>
  <si>
    <t>Velamar 29 Mod</t>
  </si>
  <si>
    <t>Lulymaribe</t>
  </si>
  <si>
    <t>Flash 205</t>
  </si>
  <si>
    <t>Lynx</t>
  </si>
  <si>
    <t>Macanudo</t>
  </si>
  <si>
    <t>Machu Pichu</t>
  </si>
  <si>
    <t>Maculele</t>
  </si>
  <si>
    <t>Mad Dog</t>
  </si>
  <si>
    <t>Magriffe Iv</t>
  </si>
  <si>
    <t>Magus</t>
  </si>
  <si>
    <t>Mahalo</t>
  </si>
  <si>
    <t>Delta 45</t>
  </si>
  <si>
    <t>Mahalo Jf</t>
  </si>
  <si>
    <t>Makai</t>
  </si>
  <si>
    <t>Multishine 28</t>
  </si>
  <si>
    <t>Maki</t>
  </si>
  <si>
    <t>Malolu</t>
  </si>
  <si>
    <t>Fast305</t>
  </si>
  <si>
    <t>Malungo Doc</t>
  </si>
  <si>
    <t>Manda Chuva</t>
  </si>
  <si>
    <t>Mandragora</t>
  </si>
  <si>
    <t>Manero</t>
  </si>
  <si>
    <t>Velamar 18</t>
  </si>
  <si>
    <t>Manhata</t>
  </si>
  <si>
    <t>Maresia</t>
  </si>
  <si>
    <t>Marisco Rio Mar</t>
  </si>
  <si>
    <t>Cal 2-30</t>
  </si>
  <si>
    <t>Maroska</t>
  </si>
  <si>
    <t>Marotto</t>
  </si>
  <si>
    <t>Marraio</t>
  </si>
  <si>
    <t>Marrano</t>
  </si>
  <si>
    <t>Cruizer 31</t>
  </si>
  <si>
    <t>Marreco</t>
  </si>
  <si>
    <t>Marreco-2</t>
  </si>
  <si>
    <t>Marrento</t>
  </si>
  <si>
    <t>Martynick</t>
  </si>
  <si>
    <t>Oceanis 473</t>
  </si>
  <si>
    <t>Maru</t>
  </si>
  <si>
    <t>Matchbox</t>
  </si>
  <si>
    <t>Matuca</t>
  </si>
  <si>
    <t>Mega Byte</t>
  </si>
  <si>
    <t>Meio A Meio</t>
  </si>
  <si>
    <t>Mercenario</t>
  </si>
  <si>
    <t>Mergulhao</t>
  </si>
  <si>
    <t>Meros</t>
  </si>
  <si>
    <t>Jeanneau So 469</t>
  </si>
  <si>
    <t>Miragem 1</t>
  </si>
  <si>
    <t>Ro 400</t>
  </si>
  <si>
    <t>Mixuruca Nit</t>
  </si>
  <si>
    <t>Mm 2000</t>
  </si>
  <si>
    <t>Morlon</t>
  </si>
  <si>
    <t>Mr. Ze</t>
  </si>
  <si>
    <t>Mod 30 F</t>
  </si>
  <si>
    <t>Mr.Trapaca</t>
  </si>
  <si>
    <t>Mulie V</t>
  </si>
  <si>
    <t>My Hobby</t>
  </si>
  <si>
    <t>Otar Lasen</t>
  </si>
  <si>
    <t>Nabuco</t>
  </si>
  <si>
    <t>Nando</t>
  </si>
  <si>
    <t>Velamar 28</t>
  </si>
  <si>
    <t>Naomi 1</t>
  </si>
  <si>
    <t>Narwal</t>
  </si>
  <si>
    <t>Nativo</t>
  </si>
  <si>
    <t>Schaefer 31</t>
  </si>
  <si>
    <t>Neptunius</t>
  </si>
  <si>
    <t>Custon</t>
  </si>
  <si>
    <t>Ngobe</t>
  </si>
  <si>
    <t>Velamar 29</t>
  </si>
  <si>
    <t>No Brainer</t>
  </si>
  <si>
    <t>Beneteau 47.7</t>
  </si>
  <si>
    <t>Nomad</t>
  </si>
  <si>
    <t>Nota Jazz</t>
  </si>
  <si>
    <t>Number One</t>
  </si>
  <si>
    <t>O Bon Vivant</t>
  </si>
  <si>
    <t>Ocean Barbarian</t>
  </si>
  <si>
    <t>Odyssea</t>
  </si>
  <si>
    <t>Oikos</t>
  </si>
  <si>
    <t>Old Flame</t>
  </si>
  <si>
    <t>Olga M.</t>
  </si>
  <si>
    <t>Samoa 35</t>
  </si>
  <si>
    <t>Onda Azul</t>
  </si>
  <si>
    <t>Velamar 24</t>
  </si>
  <si>
    <t>Opium</t>
  </si>
  <si>
    <t>Orion</t>
  </si>
  <si>
    <t>Frers 42</t>
  </si>
  <si>
    <t>Outra Vez</t>
  </si>
  <si>
    <t>Cal 29</t>
  </si>
  <si>
    <t>Oxumare</t>
  </si>
  <si>
    <t>Padang Padang</t>
  </si>
  <si>
    <t>Pala</t>
  </si>
  <si>
    <t>Palawan</t>
  </si>
  <si>
    <t>Panta'S</t>
  </si>
  <si>
    <t>Papalanga</t>
  </si>
  <si>
    <t>Papatoy</t>
  </si>
  <si>
    <t>Pape</t>
  </si>
  <si>
    <t>Parru</t>
  </si>
  <si>
    <t>Beneteau F 45</t>
  </si>
  <si>
    <t>Passargada</t>
  </si>
  <si>
    <t>Passargadas</t>
  </si>
  <si>
    <t>Passarim</t>
  </si>
  <si>
    <t>Patafufo</t>
  </si>
  <si>
    <t>Peixe Boi</t>
  </si>
  <si>
    <t>Mj 34</t>
  </si>
  <si>
    <t>Petit Prince</t>
  </si>
  <si>
    <t>Phenomena</t>
  </si>
  <si>
    <t>Piccolino</t>
  </si>
  <si>
    <t>Pimpo Nit</t>
  </si>
  <si>
    <t>Pipa Voada</t>
  </si>
  <si>
    <t>Piraja</t>
  </si>
  <si>
    <t>Swan 43</t>
  </si>
  <si>
    <t>Poco Loco</t>
  </si>
  <si>
    <t>Poize</t>
  </si>
  <si>
    <t>Prana</t>
  </si>
  <si>
    <t>Premium</t>
  </si>
  <si>
    <t>Pumuckl</t>
  </si>
  <si>
    <t>Puro Malte</t>
  </si>
  <si>
    <t>Quasar</t>
  </si>
  <si>
    <t>Querido</t>
  </si>
  <si>
    <t>Quiricomba</t>
  </si>
  <si>
    <t>O.A.K Two Ton</t>
  </si>
  <si>
    <t>Rabbit</t>
  </si>
  <si>
    <t>Ranger 22 Padrao</t>
  </si>
  <si>
    <t>Rapunzel</t>
  </si>
  <si>
    <t>Recreio</t>
  </si>
  <si>
    <t>Beneteau 473</t>
  </si>
  <si>
    <t>Regina H</t>
  </si>
  <si>
    <t>Reis Magos</t>
  </si>
  <si>
    <t>Revoada</t>
  </si>
  <si>
    <t>Rigel</t>
  </si>
  <si>
    <t>Rigoletto</t>
  </si>
  <si>
    <t>Rock'N Roll</t>
  </si>
  <si>
    <t>Ronda</t>
  </si>
  <si>
    <t>Rosinha</t>
  </si>
  <si>
    <t>Hanse 575</t>
  </si>
  <si>
    <t>Rumo Certo</t>
  </si>
  <si>
    <t>Samoa 36</t>
  </si>
  <si>
    <t>Nomade 26</t>
  </si>
  <si>
    <t>Samurai</t>
  </si>
  <si>
    <t>Brasilia 37</t>
  </si>
  <si>
    <t>Sanhaco 1</t>
  </si>
  <si>
    <t>Sargaco</t>
  </si>
  <si>
    <t>Farr 365</t>
  </si>
  <si>
    <t>Schmoo</t>
  </si>
  <si>
    <t>Scorpion</t>
  </si>
  <si>
    <t>Sea Bond</t>
  </si>
  <si>
    <t>Sea Of Love</t>
  </si>
  <si>
    <t>Sea Wife</t>
  </si>
  <si>
    <t>Swan 55</t>
  </si>
  <si>
    <t>Sedna</t>
  </si>
  <si>
    <t>Sem Crise</t>
  </si>
  <si>
    <t>Sem Rumo</t>
  </si>
  <si>
    <t>Sensation</t>
  </si>
  <si>
    <t>Sephirote</t>
  </si>
  <si>
    <t>Set Point</t>
  </si>
  <si>
    <t>Seu Tata</t>
  </si>
  <si>
    <t>Seven Seas I</t>
  </si>
  <si>
    <t>Malbec 240</t>
  </si>
  <si>
    <t>Shamu-Nit</t>
  </si>
  <si>
    <t>Shamu-Nit 2</t>
  </si>
  <si>
    <t>Mj 38</t>
  </si>
  <si>
    <t>Shiva</t>
  </si>
  <si>
    <t>Samoa 29</t>
  </si>
  <si>
    <t>Silene 2</t>
  </si>
  <si>
    <t>Sinergia</t>
  </si>
  <si>
    <t>Sirius</t>
  </si>
  <si>
    <t>Skeg</t>
  </si>
  <si>
    <t>Race 26</t>
  </si>
  <si>
    <t>Ski Dive</t>
  </si>
  <si>
    <t>Skiper 21 Padrao</t>
  </si>
  <si>
    <t>So Da Nos</t>
  </si>
  <si>
    <t>Sol Maior</t>
  </si>
  <si>
    <t>Sol Maior Ii</t>
  </si>
  <si>
    <t>Sophia</t>
  </si>
  <si>
    <t>Sophos</t>
  </si>
  <si>
    <t>Sortudo Ii</t>
  </si>
  <si>
    <t>Spatz</t>
  </si>
  <si>
    <t>Speed</t>
  </si>
  <si>
    <t>Speed Wind</t>
  </si>
  <si>
    <t>Speedy Gonzales</t>
  </si>
  <si>
    <t>Sargazo</t>
  </si>
  <si>
    <t>Spike</t>
  </si>
  <si>
    <t>Squid</t>
  </si>
  <si>
    <t>Polaris 34</t>
  </si>
  <si>
    <t>St. Irreverencia</t>
  </si>
  <si>
    <t>Staccato</t>
  </si>
  <si>
    <t>Star Trek</t>
  </si>
  <si>
    <t>Sucesso</t>
  </si>
  <si>
    <t>Suia-Missu</t>
  </si>
  <si>
    <t>Sunday</t>
  </si>
  <si>
    <t>Sunset</t>
  </si>
  <si>
    <t>Super</t>
  </si>
  <si>
    <t>Super Pimpo 5</t>
  </si>
  <si>
    <t>Super Raa</t>
  </si>
  <si>
    <t>Surfadventure</t>
  </si>
  <si>
    <t>Surreal</t>
  </si>
  <si>
    <t>Survival</t>
  </si>
  <si>
    <t>Swanky</t>
  </si>
  <si>
    <t>Syrena</t>
  </si>
  <si>
    <t>Tagide</t>
  </si>
  <si>
    <t>Tago Mago</t>
  </si>
  <si>
    <t>Taikong</t>
  </si>
  <si>
    <t>Tala</t>
  </si>
  <si>
    <t>Taliesin</t>
  </si>
  <si>
    <t>Oceanis 440</t>
  </si>
  <si>
    <t>Talisma Rio</t>
  </si>
  <si>
    <t>Tangaroa I</t>
  </si>
  <si>
    <t>Fast 500/Ii</t>
  </si>
  <si>
    <t>Tango</t>
  </si>
  <si>
    <t>Tan-Tan</t>
  </si>
  <si>
    <t>Tantan Rio</t>
  </si>
  <si>
    <t>Janneau 40Ds</t>
  </si>
  <si>
    <t>Taormina</t>
  </si>
  <si>
    <t>Tapete Magico</t>
  </si>
  <si>
    <t>Tchau</t>
  </si>
  <si>
    <t>Tempo</t>
  </si>
  <si>
    <t>Teru</t>
  </si>
  <si>
    <t>Test</t>
  </si>
  <si>
    <t>Test 2</t>
  </si>
  <si>
    <t>Test 3</t>
  </si>
  <si>
    <t>Albatroz 26 Mod</t>
  </si>
  <si>
    <t>Tha-Rado</t>
  </si>
  <si>
    <t>Thoa Thoa</t>
  </si>
  <si>
    <t>Thor</t>
  </si>
  <si>
    <t>Tartan 40</t>
  </si>
  <si>
    <t>Ti Saga</t>
  </si>
  <si>
    <t>Centurion 45</t>
  </si>
  <si>
    <t>Tia Elza</t>
  </si>
  <si>
    <t>Timshel</t>
  </si>
  <si>
    <t>Mod 30 T</t>
  </si>
  <si>
    <t>Tlaloco V</t>
  </si>
  <si>
    <t>To A Toa Nit</t>
  </si>
  <si>
    <t>To Chegando</t>
  </si>
  <si>
    <t>Toatoa No Mar</t>
  </si>
  <si>
    <t>Jeanneau 45,2</t>
  </si>
  <si>
    <t>Tracaja</t>
  </si>
  <si>
    <t>Traffic</t>
  </si>
  <si>
    <t>Travesso</t>
  </si>
  <si>
    <t>Trem Bao</t>
  </si>
  <si>
    <t>Trevo</t>
  </si>
  <si>
    <t>Clover 20</t>
  </si>
  <si>
    <t>Troop Too</t>
  </si>
  <si>
    <t>Tuchaua</t>
  </si>
  <si>
    <t>Tuiuty</t>
  </si>
  <si>
    <t>Turandot</t>
  </si>
  <si>
    <t>Uay</t>
  </si>
  <si>
    <t>Uba</t>
  </si>
  <si>
    <t>Uhuru</t>
  </si>
  <si>
    <t>Ukebola</t>
  </si>
  <si>
    <t>Ulu Watu</t>
  </si>
  <si>
    <t>Uranus</t>
  </si>
  <si>
    <t>Uranus One Off</t>
  </si>
  <si>
    <t>Urian</t>
  </si>
  <si>
    <t>Velamar 22 Padrao</t>
  </si>
  <si>
    <t>Velho Taura</t>
  </si>
  <si>
    <t>O'Day 23</t>
  </si>
  <si>
    <t>Verao</t>
  </si>
  <si>
    <t>Verdinho</t>
  </si>
  <si>
    <t>Verona I</t>
  </si>
  <si>
    <t>Via Lactea</t>
  </si>
  <si>
    <t>Vida Livre</t>
  </si>
  <si>
    <t>Vo Santinha</t>
  </si>
  <si>
    <t>Volta Seca</t>
  </si>
  <si>
    <t>Votu</t>
  </si>
  <si>
    <t>Vozizinha</t>
  </si>
  <si>
    <t>Wanderer</t>
  </si>
  <si>
    <t>Wayan</t>
  </si>
  <si>
    <t>Wega</t>
  </si>
  <si>
    <t>Whisper</t>
  </si>
  <si>
    <t>Wind Hunter</t>
  </si>
  <si>
    <t>Wind Kiss</t>
  </si>
  <si>
    <t>Wind Whisper</t>
  </si>
  <si>
    <t>Windquest</t>
  </si>
  <si>
    <t>Xekmat</t>
  </si>
  <si>
    <t>Xequemat</t>
  </si>
  <si>
    <t>Aruba 28</t>
  </si>
  <si>
    <t>Xu-P-Ta</t>
  </si>
  <si>
    <t>Yanam</t>
  </si>
  <si>
    <t>Yellow Fox</t>
  </si>
  <si>
    <t>Zaranza Rio</t>
  </si>
  <si>
    <t>Zarco</t>
  </si>
  <si>
    <t>Zeus</t>
  </si>
  <si>
    <t>Zig Zag Split</t>
  </si>
  <si>
    <t>Zua</t>
  </si>
  <si>
    <t>Aiev II</t>
  </si>
  <si>
    <t>Amaraly III</t>
  </si>
  <si>
    <t>Aritana II</t>
  </si>
  <si>
    <t>Arjuna III</t>
  </si>
  <si>
    <t>Armacao</t>
  </si>
  <si>
    <t>Boomerang II</t>
  </si>
  <si>
    <t>Cairu III</t>
  </si>
  <si>
    <t>Calamar Rio II</t>
  </si>
  <si>
    <t>Froya II</t>
  </si>
  <si>
    <t>Ghibli III</t>
  </si>
  <si>
    <t>Kaika-Rio II</t>
  </si>
  <si>
    <t>Kanaloa II</t>
  </si>
  <si>
    <t>Kiwi Rio II</t>
  </si>
  <si>
    <t>Lee III</t>
  </si>
  <si>
    <t>Libertad II</t>
  </si>
  <si>
    <t>Master Ship II</t>
  </si>
  <si>
    <t>Meia Noite II</t>
  </si>
  <si>
    <t>Neptunus VII</t>
  </si>
  <si>
    <t>Rap-Punzel II</t>
  </si>
  <si>
    <t>Recomecando</t>
  </si>
  <si>
    <t>Sabadaer II</t>
  </si>
  <si>
    <t>Sal da Terra</t>
  </si>
  <si>
    <t>Tangara II</t>
  </si>
  <si>
    <t>Tatui-Lt II</t>
  </si>
  <si>
    <t>Thoa-Thoa II</t>
  </si>
  <si>
    <t>Verona III</t>
  </si>
  <si>
    <t>Xispa II</t>
  </si>
  <si>
    <t>ABVO/RGS</t>
  </si>
  <si>
    <t>Bravissimo 3</t>
  </si>
  <si>
    <t>Zabawa ?</t>
  </si>
  <si>
    <t>Dorf ?</t>
  </si>
  <si>
    <t>Cangrejo ?</t>
  </si>
  <si>
    <t>Asterix ?</t>
  </si>
  <si>
    <t>Avanti ?</t>
  </si>
  <si>
    <t>Barbaco ?</t>
  </si>
  <si>
    <t>Barbaro ?</t>
  </si>
  <si>
    <t>Bicho Preguica</t>
  </si>
  <si>
    <t>Catavento ?</t>
  </si>
  <si>
    <t>Condor ?</t>
  </si>
  <si>
    <t>Skye 51 ?</t>
  </si>
  <si>
    <t>Travessia ?</t>
  </si>
  <si>
    <t>Cangrejo</t>
  </si>
  <si>
    <t xml:space="preserve">Zabawa </t>
  </si>
  <si>
    <t>Nome</t>
  </si>
  <si>
    <t>BRA</t>
  </si>
  <si>
    <t>Bico de
Proa</t>
  </si>
  <si>
    <t>Manual</t>
  </si>
  <si>
    <t>Largada</t>
  </si>
  <si>
    <t>Chegada</t>
  </si>
  <si>
    <t>Corrigido</t>
  </si>
  <si>
    <t>Manduka</t>
  </si>
  <si>
    <t>Oportunus</t>
  </si>
  <si>
    <t>Samsara</t>
  </si>
  <si>
    <t>Tantun</t>
  </si>
  <si>
    <t>Boa Sorte</t>
  </si>
  <si>
    <t>Sanhaco</t>
  </si>
  <si>
    <t>Windancer</t>
  </si>
  <si>
    <t>Bravissimo 4</t>
  </si>
  <si>
    <t>Crioula 29</t>
  </si>
  <si>
    <t>Khrisna Pajero</t>
  </si>
  <si>
    <t>Avanti</t>
  </si>
  <si>
    <t>Inae Transbrasa</t>
  </si>
  <si>
    <t>Sun Odyssey 50</t>
  </si>
  <si>
    <t>Bravo 1</t>
  </si>
  <si>
    <t>DNF</t>
  </si>
  <si>
    <t>OCS</t>
  </si>
  <si>
    <t>DSQ</t>
  </si>
  <si>
    <t>Siglas</t>
  </si>
  <si>
    <t>DNC</t>
  </si>
  <si>
    <t>DNS</t>
  </si>
  <si>
    <t>ZFP</t>
  </si>
  <si>
    <t>UFD</t>
  </si>
  <si>
    <t>BFD</t>
  </si>
  <si>
    <t>SCP</t>
  </si>
  <si>
    <t>RET</t>
  </si>
  <si>
    <t>DNE</t>
  </si>
  <si>
    <t>RDG</t>
  </si>
  <si>
    <t>DPI</t>
  </si>
  <si>
    <t>Não partiu, não compareceu na área de largada</t>
  </si>
  <si>
    <t>Não partiu (não foi DNC nem OCS)</t>
  </si>
  <si>
    <t>Não partiu, no momento do sinal de largada está no lado do percurso da linha de largada e falhou em largar ou infringiu a Regra 30.1</t>
  </si>
  <si>
    <t>Punição de 20% pela regra 30.2</t>
  </si>
  <si>
    <t>Desclassificado pela regra 30.3</t>
  </si>
  <si>
    <t>Desclassificado pela regra 30.4</t>
  </si>
  <si>
    <t>Punição de Pontuação aplicada</t>
  </si>
  <si>
    <t>Não chegou</t>
  </si>
  <si>
    <t>Retirou-se</t>
  </si>
  <si>
    <t>Desclassificado</t>
  </si>
  <si>
    <t>Desclassificação não descartável</t>
  </si>
  <si>
    <t>Reparação concedida</t>
  </si>
  <si>
    <t>Punição discricionária imposta</t>
  </si>
  <si>
    <t>Sigla</t>
  </si>
  <si>
    <t>Duração</t>
  </si>
  <si>
    <t>Diferenca</t>
  </si>
  <si>
    <t>Descrição da Classe</t>
  </si>
  <si>
    <t>MB 45</t>
  </si>
  <si>
    <t>Work</t>
  </si>
  <si>
    <t>Pos</t>
  </si>
  <si>
    <t>(s/n)</t>
  </si>
  <si>
    <t>(s/orc)</t>
  </si>
  <si>
    <t>(s/irc)</t>
  </si>
  <si>
    <t>(s/rgs)</t>
  </si>
  <si>
    <t>(s/bp)</t>
  </si>
  <si>
    <t>Ck</t>
  </si>
  <si>
    <t>Trip</t>
  </si>
  <si>
    <t>Clube</t>
  </si>
  <si>
    <t>RYC</t>
  </si>
  <si>
    <t>Rio Yacht Club</t>
  </si>
  <si>
    <t>ICB</t>
  </si>
  <si>
    <t>Iate Clube Brasileiro</t>
  </si>
  <si>
    <t>ICI</t>
  </si>
  <si>
    <t>Iate Clube Icarai</t>
  </si>
  <si>
    <t>CNC</t>
  </si>
  <si>
    <t>Clube Naval Charitas</t>
  </si>
  <si>
    <t>JIC</t>
  </si>
  <si>
    <t>Jurujuba Iate Clube</t>
  </si>
  <si>
    <t>CC</t>
  </si>
  <si>
    <t>CNP</t>
  </si>
  <si>
    <t>Clube Naval Piraque</t>
  </si>
  <si>
    <t>ICRJ</t>
  </si>
  <si>
    <t>Iate Clube Rio de Janeiro</t>
  </si>
  <si>
    <t>CRG</t>
  </si>
  <si>
    <t>Clube de Regatas Guanabara</t>
  </si>
  <si>
    <t>ICJG</t>
  </si>
  <si>
    <t>Iate Clube Jardim Guanabara</t>
  </si>
  <si>
    <t>Clube dos Caicaras</t>
  </si>
  <si>
    <t>BVC</t>
  </si>
  <si>
    <t>Buzios Vela Clube</t>
  </si>
  <si>
    <t>Gremio de Vela da Escola Naval</t>
  </si>
  <si>
    <t>GVEN</t>
  </si>
  <si>
    <t>GVEFOMM</t>
  </si>
  <si>
    <t>Gremio de Vela da EFOMM</t>
  </si>
  <si>
    <t>GCN</t>
  </si>
  <si>
    <t>Gremio do Colegio Naval</t>
  </si>
  <si>
    <t>ICAB</t>
  </si>
  <si>
    <t>Iate Clube Armacao dos Buzios</t>
  </si>
  <si>
    <t>MG</t>
  </si>
  <si>
    <t>Marina da Gloria</t>
  </si>
  <si>
    <t>PCSF</t>
  </si>
  <si>
    <t>Praia Clube São Francisco</t>
  </si>
  <si>
    <t>PG</t>
  </si>
  <si>
    <t>Projeto Grael</t>
  </si>
  <si>
    <t>VDS</t>
  </si>
  <si>
    <t>Veleiros do Sul</t>
  </si>
  <si>
    <t>Fast 395/II</t>
  </si>
  <si>
    <t>Não Informado</t>
  </si>
  <si>
    <t>N</t>
  </si>
  <si>
    <t>#</t>
  </si>
  <si>
    <t>Indice</t>
  </si>
  <si>
    <t>Antigos - Constr ou Proj entre   01/01/1971 e 31/12/1979</t>
  </si>
  <si>
    <t>Maiau</t>
  </si>
  <si>
    <t>Evasion</t>
  </si>
  <si>
    <t>Manduca</t>
  </si>
  <si>
    <t>Kismet</t>
  </si>
  <si>
    <t>Mod 30</t>
  </si>
  <si>
    <t>Praia 47 (Cat)</t>
  </si>
  <si>
    <t>Kalimera II</t>
  </si>
  <si>
    <t>40 Pes</t>
  </si>
  <si>
    <t>Suzy Dear</t>
  </si>
  <si>
    <t>57 Pes</t>
  </si>
  <si>
    <t>Queen X</t>
  </si>
  <si>
    <t>Goroca x</t>
  </si>
  <si>
    <t>Bolt</t>
  </si>
  <si>
    <t>25 Pes</t>
  </si>
  <si>
    <t>A'Uwe</t>
  </si>
  <si>
    <t>Logos</t>
  </si>
  <si>
    <t>Contra Pino</t>
  </si>
  <si>
    <t>32 Pes</t>
  </si>
  <si>
    <t>Pequod</t>
  </si>
  <si>
    <t>GuiRoFa</t>
  </si>
  <si>
    <t>Totoro</t>
  </si>
  <si>
    <t>Number One x</t>
  </si>
  <si>
    <t>Picareta</t>
  </si>
  <si>
    <t>Smooth</t>
  </si>
  <si>
    <t>Moacas</t>
  </si>
  <si>
    <t>27 Pes</t>
  </si>
  <si>
    <t>Tantum</t>
  </si>
  <si>
    <t>33 Pes</t>
  </si>
  <si>
    <t>Sanhaco II</t>
  </si>
  <si>
    <t>Ninahai</t>
  </si>
  <si>
    <t>Corsair</t>
  </si>
  <si>
    <t>Sao Joaquim</t>
  </si>
  <si>
    <t>Maxivela</t>
  </si>
  <si>
    <t>MV 25</t>
  </si>
  <si>
    <t>Carabelli 43</t>
  </si>
  <si>
    <t>Teimosia 1</t>
  </si>
  <si>
    <t>Multicasco 30 Pes</t>
  </si>
  <si>
    <t>Cavaleiro da Lua</t>
  </si>
  <si>
    <t>43 Pes</t>
  </si>
  <si>
    <t>Ai-pin</t>
  </si>
  <si>
    <t>Manduka tu</t>
  </si>
  <si>
    <t>Pluft</t>
  </si>
  <si>
    <t>44 Pes</t>
  </si>
  <si>
    <t>Catamaram 25 Pes</t>
  </si>
  <si>
    <t>Double V</t>
  </si>
  <si>
    <t>35 Pes</t>
  </si>
  <si>
    <t>Opt Power</t>
  </si>
  <si>
    <t>Classico 26 Pes 1920</t>
  </si>
  <si>
    <t>Sot Cat</t>
  </si>
  <si>
    <t>Spotlight</t>
  </si>
  <si>
    <t>Sagarana</t>
  </si>
  <si>
    <t>Amanha II</t>
  </si>
  <si>
    <t>36 Pes</t>
  </si>
  <si>
    <t>Temiminos</t>
  </si>
  <si>
    <t>Kalymera V</t>
  </si>
  <si>
    <t>Pivinha</t>
  </si>
  <si>
    <t>Aquarius</t>
  </si>
  <si>
    <t>Porthos</t>
  </si>
  <si>
    <t>Malungo</t>
  </si>
  <si>
    <t>22 Pes</t>
  </si>
  <si>
    <t>31 Pes</t>
  </si>
  <si>
    <t>Carina Mia</t>
  </si>
  <si>
    <t>Pirapama</t>
  </si>
  <si>
    <t>c</t>
  </si>
  <si>
    <t>qq</t>
  </si>
  <si>
    <t>AVEC</t>
  </si>
  <si>
    <t>AVEC Cafo Frio</t>
  </si>
  <si>
    <r>
      <t>Regata do 105</t>
    </r>
    <r>
      <rPr>
        <sz val="14"/>
        <color theme="1"/>
        <rFont val="Calibri"/>
        <family val="2"/>
      </rPr>
      <t>º</t>
    </r>
    <r>
      <rPr>
        <sz val="14"/>
        <color theme="1"/>
        <rFont val="Calibri"/>
        <family val="2"/>
        <scheme val="minor"/>
      </rPr>
      <t xml:space="preserve"> Aniversario</t>
    </r>
  </si>
  <si>
    <t>H25</t>
  </si>
  <si>
    <t>V22</t>
  </si>
  <si>
    <t>R22</t>
  </si>
  <si>
    <t>SNP</t>
  </si>
  <si>
    <t>Snipe</t>
  </si>
  <si>
    <t>LST</t>
  </si>
  <si>
    <t>Laser Standard</t>
  </si>
  <si>
    <t>LRA</t>
  </si>
  <si>
    <t>Laser Radial</t>
  </si>
  <si>
    <t>L47</t>
  </si>
  <si>
    <t>Laser 4.7</t>
  </si>
  <si>
    <t>Dia</t>
  </si>
  <si>
    <t>Sab</t>
  </si>
  <si>
    <t>Dom</t>
  </si>
  <si>
    <t>Col</t>
  </si>
  <si>
    <t>DNG</t>
  </si>
  <si>
    <t>Dingue</t>
  </si>
  <si>
    <t>B32</t>
  </si>
  <si>
    <t>EPC</t>
  </si>
  <si>
    <t>Brasília 32</t>
  </si>
  <si>
    <t>Bico de Proa A (LOA ate 27,9 pés)</t>
  </si>
  <si>
    <t>Bico de Proa B (LOA de 28 a 34,9 pés)</t>
  </si>
  <si>
    <t>Bico de Proa C (LOA de 35 pés em diante)</t>
  </si>
  <si>
    <t>Clássicos - Construídos ou Projetados antes de 31/12/1970</t>
  </si>
  <si>
    <t>Grupo</t>
  </si>
  <si>
    <t>SLG</t>
  </si>
  <si>
    <t>Sem</t>
  </si>
  <si>
    <t>Classe
(1)</t>
  </si>
  <si>
    <t>Siglas
(2)</t>
  </si>
  <si>
    <t>Corrigido
(3)</t>
  </si>
  <si>
    <t>13 e 14 de Abril de 2019</t>
  </si>
  <si>
    <t>Real</t>
  </si>
  <si>
    <t>Largada:</t>
  </si>
  <si>
    <t>Veleiros de Época</t>
  </si>
  <si>
    <t>BRA-RGS / Regra Geral Simplificada</t>
  </si>
  <si>
    <t>B23</t>
  </si>
  <si>
    <t>Bijupira Capemisa</t>
  </si>
  <si>
    <t>Vesper IV</t>
  </si>
  <si>
    <t>Alifa</t>
  </si>
  <si>
    <t>Alcor</t>
  </si>
  <si>
    <t>Ah Muleque</t>
  </si>
  <si>
    <t>Carioca Fiote</t>
  </si>
  <si>
    <t>Alissa</t>
  </si>
  <si>
    <t>Alhena</t>
  </si>
  <si>
    <t>Bravissimo 5</t>
  </si>
  <si>
    <t>MB</t>
  </si>
  <si>
    <t>Marinha do Brasil</t>
  </si>
  <si>
    <t>Mano's Chopp</t>
  </si>
  <si>
    <t>XekMat</t>
  </si>
  <si>
    <t>Carcara</t>
  </si>
  <si>
    <t>CL Durf</t>
  </si>
  <si>
    <t>Kharaka</t>
  </si>
  <si>
    <t>Maracana</t>
  </si>
  <si>
    <t>s/n</t>
  </si>
  <si>
    <t>J 24</t>
  </si>
  <si>
    <t>Ycthos</t>
  </si>
  <si>
    <t>Veleiro 27 Pes</t>
  </si>
  <si>
    <t>Matriz</t>
  </si>
  <si>
    <t>Orthos</t>
  </si>
  <si>
    <t>Veleiro 30 Pes</t>
  </si>
  <si>
    <t>Lamin</t>
  </si>
  <si>
    <t>Veleiro 44 Pes</t>
  </si>
  <si>
    <t>Tucunare</t>
  </si>
  <si>
    <t>Mitahy</t>
  </si>
  <si>
    <t>Zig</t>
  </si>
  <si>
    <t>Partisan</t>
  </si>
  <si>
    <t>CPM II</t>
  </si>
  <si>
    <t>Clube Porto Marina II</t>
  </si>
  <si>
    <t>Elan E5</t>
  </si>
  <si>
    <t>WindStrats</t>
  </si>
  <si>
    <t>Windstrats</t>
  </si>
  <si>
    <t>13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</si>
</sst>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[h]:mm:ss;@"/>
    <numFmt numFmtId="167" formatCode="###"/>
    <numFmt numFmtId="168" formatCode="##"/>
    <numFmt numFmtId="169" formatCode="h:mm:ss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166" fontId="1" fillId="2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1" xfId="0" applyFill="1" applyBorder="1"/>
    <xf numFmtId="0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21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/>
    <xf numFmtId="1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68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169" fontId="1" fillId="2" borderId="1" xfId="0" applyNumberFormat="1" applyFont="1" applyFill="1" applyBorder="1" applyAlignment="1">
      <alignment horizontal="center" vertical="center"/>
    </xf>
    <xf numFmtId="169" fontId="0" fillId="3" borderId="1" xfId="0" applyNumberFormat="1" applyFill="1" applyBorder="1"/>
    <xf numFmtId="169" fontId="0" fillId="0" borderId="0" xfId="0" applyNumberFormat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168" fontId="3" fillId="0" borderId="0" xfId="0" applyNumberFormat="1" applyFont="1" applyAlignment="1" applyProtection="1">
      <alignment horizontal="center"/>
    </xf>
    <xf numFmtId="167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center"/>
    </xf>
    <xf numFmtId="167" fontId="3" fillId="0" borderId="0" xfId="0" applyNumberFormat="1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166" fontId="4" fillId="2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166" fontId="3" fillId="0" borderId="0" xfId="0" applyNumberFormat="1" applyFont="1" applyFill="1" applyBorder="1" applyAlignment="1" applyProtection="1">
      <alignment horizontal="center"/>
    </xf>
    <xf numFmtId="167" fontId="3" fillId="0" borderId="0" xfId="0" applyNumberFormat="1" applyFont="1" applyProtection="1"/>
    <xf numFmtId="169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1" xfId="0" applyFill="1" applyBorder="1" applyProtection="1">
      <protection locked="0"/>
    </xf>
    <xf numFmtId="167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</cellXfs>
  <cellStyles count="1">
    <cellStyle name="Normal" xfId="0" builtinId="0"/>
  </cellStyles>
  <dxfs count="1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19D851E-23F1-4FEA-8697-C584667E5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077F3EF-BEDC-4A84-92A3-35ED719A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F87007-624D-42D3-BD38-CBCE5C86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092D01-F1A3-4BF1-A8ED-7F014F5A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6E3B993-F805-4672-AC36-1E1E9A53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AC36F52-7F7A-474C-BDFA-F210DB5F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9AA9041-C278-4D5A-B5B6-543977E8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2843A70-DC12-4DB5-ADDF-E8F1C1F5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DE5168B-76D4-4714-B282-C4BBE220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0BEA8A5-526B-4D04-8522-B98EDBC2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6</xdr:row>
      <xdr:rowOff>180975</xdr:rowOff>
    </xdr:from>
    <xdr:ext cx="65" cy="17222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C9E12227-74C7-4132-B7F2-729BE2EBDAEF}"/>
            </a:ext>
          </a:extLst>
        </xdr:cNvPr>
        <xdr:cNvSpPr txBox="1"/>
      </xdr:nvSpPr>
      <xdr:spPr>
        <a:xfrm>
          <a:off x="5819775" y="151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6</xdr:row>
      <xdr:rowOff>180975</xdr:rowOff>
    </xdr:from>
    <xdr:ext cx="65" cy="17222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C7F88064-32D0-43BB-B886-B50C326A0F86}"/>
            </a:ext>
          </a:extLst>
        </xdr:cNvPr>
        <xdr:cNvSpPr txBox="1"/>
      </xdr:nvSpPr>
      <xdr:spPr>
        <a:xfrm>
          <a:off x="9820275" y="1323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</xdr:row>
      <xdr:rowOff>180975</xdr:rowOff>
    </xdr:from>
    <xdr:ext cx="65" cy="17222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CA32913-8786-4D7A-977D-E722709277C9}"/>
            </a:ext>
          </a:extLst>
        </xdr:cNvPr>
        <xdr:cNvSpPr txBox="1"/>
      </xdr:nvSpPr>
      <xdr:spPr>
        <a:xfrm>
          <a:off x="9820275" y="1323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0</xdr:colOff>
      <xdr:row>6</xdr:row>
      <xdr:rowOff>180975</xdr:rowOff>
    </xdr:from>
    <xdr:ext cx="65" cy="17222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E509E11-0754-4E81-9D89-36CB3C3C5278}"/>
            </a:ext>
          </a:extLst>
        </xdr:cNvPr>
        <xdr:cNvSpPr txBox="1"/>
      </xdr:nvSpPr>
      <xdr:spPr>
        <a:xfrm>
          <a:off x="8067675" y="1323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24</xdr:row>
      <xdr:rowOff>180975</xdr:rowOff>
    </xdr:from>
    <xdr:ext cx="65" cy="17222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9CB697B-5AD3-4E11-832A-202C7C0F5C91}"/>
            </a:ext>
          </a:extLst>
        </xdr:cNvPr>
        <xdr:cNvSpPr txBox="1"/>
      </xdr:nvSpPr>
      <xdr:spPr>
        <a:xfrm>
          <a:off x="5486400" y="1323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0</xdr:colOff>
      <xdr:row>24</xdr:row>
      <xdr:rowOff>180975</xdr:rowOff>
    </xdr:from>
    <xdr:ext cx="65" cy="172227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C442E0F-2228-4FDA-A388-EDCD9F06FA88}"/>
            </a:ext>
          </a:extLst>
        </xdr:cNvPr>
        <xdr:cNvSpPr txBox="1"/>
      </xdr:nvSpPr>
      <xdr:spPr>
        <a:xfrm>
          <a:off x="5886450" y="1323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848FD47-C1BB-4A49-B896-A875645F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ED1C3CC-B987-4D9F-9F65-F77436D3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</xdr:rowOff>
    </xdr:from>
    <xdr:to>
      <xdr:col>9</xdr:col>
      <xdr:colOff>39133</xdr:colOff>
      <xdr:row>3</xdr:row>
      <xdr:rowOff>219076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1384F55-8E7B-4059-8FD9-08078CDE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"/>
          <a:ext cx="448730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3F02-0EC9-44A9-BB9B-4CA5ABB7B04A}">
  <dimension ref="A5:J40"/>
  <sheetViews>
    <sheetView showGridLines="0" topLeftCell="C1" workbookViewId="0">
      <selection activeCell="D7" sqref="D7"/>
    </sheetView>
  </sheetViews>
  <sheetFormatPr defaultRowHeight="18.75" x14ac:dyDescent="0.3"/>
  <cols>
    <col min="1" max="1" width="8" style="104" hidden="1" customWidth="1"/>
    <col min="2" max="2" width="5.28515625" style="105" hidden="1" customWidth="1"/>
    <col min="3" max="3" width="8.140625" style="116" bestFit="1" customWidth="1"/>
    <col min="4" max="4" width="7" style="119" bestFit="1" customWidth="1"/>
    <col min="5" max="5" width="16.7109375" style="103" bestFit="1" customWidth="1"/>
    <col min="6" max="6" width="7.7109375" style="103" bestFit="1" customWidth="1"/>
    <col min="7" max="10" width="12.7109375" style="103" customWidth="1"/>
    <col min="11" max="13" width="9.140625" style="103"/>
    <col min="14" max="14" width="33.140625" style="103" bestFit="1" customWidth="1"/>
    <col min="15" max="16384" width="9.140625" style="103"/>
  </cols>
  <sheetData>
    <row r="5" spans="1:10" x14ac:dyDescent="0.3">
      <c r="C5" s="121" t="s">
        <v>963</v>
      </c>
      <c r="D5" s="121"/>
      <c r="E5" s="121"/>
      <c r="F5" s="122" t="s">
        <v>932</v>
      </c>
      <c r="G5" s="122"/>
      <c r="H5" s="122"/>
      <c r="I5" s="122"/>
      <c r="J5" s="122"/>
    </row>
    <row r="7" spans="1:10" x14ac:dyDescent="0.3">
      <c r="C7" s="103" t="s">
        <v>50</v>
      </c>
      <c r="E7" s="122" t="e">
        <f ca="1">OFFSET(Classes!B1,MATCH(Classe,Classes!A:A,0)-1,0)</f>
        <v>#N/A</v>
      </c>
      <c r="F7" s="122"/>
      <c r="G7" s="122"/>
      <c r="H7" s="122"/>
      <c r="I7" s="122"/>
      <c r="J7" s="122"/>
    </row>
    <row r="8" spans="1:10" x14ac:dyDescent="0.3">
      <c r="C8" s="103"/>
      <c r="D8" s="103"/>
      <c r="E8" s="118"/>
      <c r="F8" s="118"/>
      <c r="G8" s="118"/>
      <c r="H8" s="118"/>
      <c r="I8" s="118" t="s">
        <v>965</v>
      </c>
      <c r="J8" s="117" t="e">
        <f ca="1">OFFSET(Classes!B1,MATCH(Classe,Classes!A:A,0)-1,5)</f>
        <v>#N/A</v>
      </c>
    </row>
    <row r="10" spans="1:10" x14ac:dyDescent="0.3">
      <c r="A10" s="107" t="s">
        <v>863</v>
      </c>
      <c r="B10" s="108" t="s">
        <v>812</v>
      </c>
      <c r="C10" s="109" t="s">
        <v>812</v>
      </c>
      <c r="D10" s="110" t="s">
        <v>759</v>
      </c>
      <c r="E10" s="109" t="s">
        <v>758</v>
      </c>
      <c r="F10" s="109" t="s">
        <v>820</v>
      </c>
      <c r="G10" s="111" t="s">
        <v>763</v>
      </c>
      <c r="H10" s="111" t="s">
        <v>964</v>
      </c>
      <c r="I10" s="111" t="s">
        <v>764</v>
      </c>
      <c r="J10" s="111" t="s">
        <v>808</v>
      </c>
    </row>
    <row r="11" spans="1:10" x14ac:dyDescent="0.3">
      <c r="A11" s="107" t="str">
        <f ca="1">IF(ISERROR(INDIRECT("Sumula!E"&amp;MATCH(Classe,Sumula!E:E,0)))=TRUE," ",MATCH(Classe,Sumula!E:E,0))</f>
        <v xml:space="preserve"> </v>
      </c>
      <c r="B11" s="108">
        <v>1</v>
      </c>
      <c r="C11" s="112" t="str">
        <f ca="1">IF(A11=" "," ",INDIRECT("Sumula!P"&amp;A11))</f>
        <v xml:space="preserve"> </v>
      </c>
      <c r="D11" s="113" t="str">
        <f ca="1">IF(A11=" "," ",INDIRECT("Sumula!B"&amp;A11))</f>
        <v xml:space="preserve"> </v>
      </c>
      <c r="E11" s="114" t="str">
        <f ca="1">IF(A11=" "," ",INDIRECT("Sumula!C"&amp;A11))</f>
        <v xml:space="preserve"> </v>
      </c>
      <c r="F11" s="112" t="str">
        <f t="shared" ref="F11:F40" ca="1" si="0">IF(A11=" "," ",INDIRECT("Sumula!G"&amp;A11))</f>
        <v xml:space="preserve"> </v>
      </c>
      <c r="G11" s="115" t="str">
        <f ca="1">IF(A11=" "," ",INDIRECT("Sumula!I"&amp;A11))</f>
        <v xml:space="preserve"> </v>
      </c>
      <c r="H11" s="115" t="str">
        <f ca="1">IF(A11=" "," ",INDIRECT("Sumula!L"&amp;A11))</f>
        <v xml:space="preserve"> </v>
      </c>
      <c r="I11" s="115" t="str">
        <f ca="1">IF(A11=" "," ",INDIRECT("Sumula!M"&amp;A11))</f>
        <v xml:space="preserve"> </v>
      </c>
      <c r="J11" s="115" t="str">
        <f ca="1">IF(A11=" "," ",INDIRECT("Sumula!O"&amp;A11))</f>
        <v xml:space="preserve"> </v>
      </c>
    </row>
    <row r="12" spans="1:10" x14ac:dyDescent="0.3">
      <c r="A12" s="107" t="str">
        <f t="shared" ref="A12:A40" ca="1" si="1">IF(ISERROR(INDIRECT("Sumula!E"&amp;A11+1))=TRUE," ",IF(INDIRECT("Sumula!E"&amp;A11+1)=Classe,A11+1," "))</f>
        <v xml:space="preserve"> </v>
      </c>
      <c r="B12" s="108" t="str">
        <f ca="1">IF(A12=" "," ",B11+1)</f>
        <v xml:space="preserve"> </v>
      </c>
      <c r="C12" s="112" t="str">
        <f ca="1">IF(A12=" "," ",INDIRECT("Sumula!P"&amp;A12))</f>
        <v xml:space="preserve"> </v>
      </c>
      <c r="D12" s="113" t="str">
        <f ca="1">IF(A12=" "," ",INDIRECT("Sumula!B"&amp;A12))</f>
        <v xml:space="preserve"> </v>
      </c>
      <c r="E12" s="114" t="str">
        <f ca="1">IF(A12=" "," ",INDIRECT("Sumula!C"&amp;A12))</f>
        <v xml:space="preserve"> </v>
      </c>
      <c r="F12" s="112" t="str">
        <f t="shared" ca="1" si="0"/>
        <v xml:space="preserve"> </v>
      </c>
      <c r="G12" s="115" t="str">
        <f t="shared" ref="G12:G40" ca="1" si="2">IF(A12=" "," ",INDIRECT("Sumula!I"&amp;A12))</f>
        <v xml:space="preserve"> </v>
      </c>
      <c r="H12" s="115" t="str">
        <f t="shared" ref="H12:H40" ca="1" si="3">IF(A12=" "," ",INDIRECT("Sumula!L"&amp;A12))</f>
        <v xml:space="preserve"> </v>
      </c>
      <c r="I12" s="115" t="str">
        <f ca="1">IF(A12=" "," ",INDIRECT("Sumula!M"&amp;A12))</f>
        <v xml:space="preserve"> </v>
      </c>
      <c r="J12" s="115" t="str">
        <f ca="1">IF(A12=" "," ",INDIRECT("Sumula!O"&amp;A12))</f>
        <v xml:space="preserve"> </v>
      </c>
    </row>
    <row r="13" spans="1:10" x14ac:dyDescent="0.3">
      <c r="A13" s="107" t="str">
        <f t="shared" ca="1" si="1"/>
        <v xml:space="preserve"> </v>
      </c>
      <c r="B13" s="108" t="str">
        <f t="shared" ref="B13:B40" ca="1" si="4">IF(A13=" "," ",B12+1)</f>
        <v xml:space="preserve"> </v>
      </c>
      <c r="C13" s="112" t="str">
        <f t="shared" ref="C13:C40" ca="1" si="5">IF(A13=" "," ",INDIRECT("Sumula!P"&amp;A13))</f>
        <v xml:space="preserve"> </v>
      </c>
      <c r="D13" s="113" t="str">
        <f t="shared" ref="D13:D40" ca="1" si="6">IF(A13=" "," ",INDIRECT("Sumula!B"&amp;A13))</f>
        <v xml:space="preserve"> </v>
      </c>
      <c r="E13" s="114" t="str">
        <f t="shared" ref="E13:E40" ca="1" si="7">IF(A13=" "," ",INDIRECT("Sumula!C"&amp;A13))</f>
        <v xml:space="preserve"> </v>
      </c>
      <c r="F13" s="112" t="str">
        <f t="shared" ca="1" si="0"/>
        <v xml:space="preserve"> </v>
      </c>
      <c r="G13" s="115" t="str">
        <f t="shared" ca="1" si="2"/>
        <v xml:space="preserve"> </v>
      </c>
      <c r="H13" s="115" t="str">
        <f t="shared" ca="1" si="3"/>
        <v xml:space="preserve"> </v>
      </c>
      <c r="I13" s="115" t="str">
        <f t="shared" ref="I13:I40" ca="1" si="8">IF(A13=" "," ",INDIRECT("Sumula!M"&amp;A13))</f>
        <v xml:space="preserve"> </v>
      </c>
      <c r="J13" s="115" t="str">
        <f t="shared" ref="J13:J40" ca="1" si="9">IF(A13=" "," ",INDIRECT("Sumula!O"&amp;A13))</f>
        <v xml:space="preserve"> </v>
      </c>
    </row>
    <row r="14" spans="1:10" x14ac:dyDescent="0.3">
      <c r="A14" s="107" t="str">
        <f t="shared" ca="1" si="1"/>
        <v xml:space="preserve"> </v>
      </c>
      <c r="B14" s="108" t="str">
        <f t="shared" ca="1" si="4"/>
        <v xml:space="preserve"> </v>
      </c>
      <c r="C14" s="112" t="str">
        <f t="shared" ca="1" si="5"/>
        <v xml:space="preserve"> </v>
      </c>
      <c r="D14" s="113" t="str">
        <f t="shared" ca="1" si="6"/>
        <v xml:space="preserve"> </v>
      </c>
      <c r="E14" s="114" t="str">
        <f t="shared" ca="1" si="7"/>
        <v xml:space="preserve"> </v>
      </c>
      <c r="F14" s="112" t="str">
        <f t="shared" ca="1" si="0"/>
        <v xml:space="preserve"> </v>
      </c>
      <c r="G14" s="115" t="str">
        <f t="shared" ca="1" si="2"/>
        <v xml:space="preserve"> </v>
      </c>
      <c r="H14" s="115" t="str">
        <f t="shared" ca="1" si="3"/>
        <v xml:space="preserve"> </v>
      </c>
      <c r="I14" s="115" t="str">
        <f t="shared" ca="1" si="8"/>
        <v xml:space="preserve"> </v>
      </c>
      <c r="J14" s="115" t="str">
        <f t="shared" ca="1" si="9"/>
        <v xml:space="preserve"> </v>
      </c>
    </row>
    <row r="15" spans="1:10" x14ac:dyDescent="0.3">
      <c r="A15" s="107" t="str">
        <f t="shared" ca="1" si="1"/>
        <v xml:space="preserve"> </v>
      </c>
      <c r="B15" s="108" t="str">
        <f t="shared" ca="1" si="4"/>
        <v xml:space="preserve"> </v>
      </c>
      <c r="C15" s="112" t="str">
        <f t="shared" ca="1" si="5"/>
        <v xml:space="preserve"> </v>
      </c>
      <c r="D15" s="113" t="str">
        <f t="shared" ca="1" si="6"/>
        <v xml:space="preserve"> </v>
      </c>
      <c r="E15" s="114" t="str">
        <f t="shared" ca="1" si="7"/>
        <v xml:space="preserve"> </v>
      </c>
      <c r="F15" s="112" t="str">
        <f t="shared" ca="1" si="0"/>
        <v xml:space="preserve"> </v>
      </c>
      <c r="G15" s="115" t="str">
        <f t="shared" ca="1" si="2"/>
        <v xml:space="preserve"> </v>
      </c>
      <c r="H15" s="115" t="str">
        <f t="shared" ca="1" si="3"/>
        <v xml:space="preserve"> </v>
      </c>
      <c r="I15" s="115" t="str">
        <f t="shared" ca="1" si="8"/>
        <v xml:space="preserve"> </v>
      </c>
      <c r="J15" s="115" t="str">
        <f t="shared" ca="1" si="9"/>
        <v xml:space="preserve"> </v>
      </c>
    </row>
    <row r="16" spans="1:10" x14ac:dyDescent="0.3">
      <c r="A16" s="107" t="str">
        <f t="shared" ca="1" si="1"/>
        <v xml:space="preserve"> </v>
      </c>
      <c r="B16" s="108" t="str">
        <f t="shared" ca="1" si="4"/>
        <v xml:space="preserve"> </v>
      </c>
      <c r="C16" s="112" t="str">
        <f t="shared" ca="1" si="5"/>
        <v xml:space="preserve"> </v>
      </c>
      <c r="D16" s="113" t="str">
        <f t="shared" ca="1" si="6"/>
        <v xml:space="preserve"> </v>
      </c>
      <c r="E16" s="114" t="str">
        <f t="shared" ca="1" si="7"/>
        <v xml:space="preserve"> </v>
      </c>
      <c r="F16" s="112" t="str">
        <f t="shared" ca="1" si="0"/>
        <v xml:space="preserve"> </v>
      </c>
      <c r="G16" s="115" t="str">
        <f t="shared" ca="1" si="2"/>
        <v xml:space="preserve"> </v>
      </c>
      <c r="H16" s="115" t="str">
        <f t="shared" ca="1" si="3"/>
        <v xml:space="preserve"> </v>
      </c>
      <c r="I16" s="115" t="str">
        <f t="shared" ca="1" si="8"/>
        <v xml:space="preserve"> </v>
      </c>
      <c r="J16" s="115" t="str">
        <f t="shared" ca="1" si="9"/>
        <v xml:space="preserve"> </v>
      </c>
    </row>
    <row r="17" spans="1:10" x14ac:dyDescent="0.3">
      <c r="A17" s="107" t="str">
        <f t="shared" ca="1" si="1"/>
        <v xml:space="preserve"> </v>
      </c>
      <c r="B17" s="108" t="str">
        <f t="shared" ca="1" si="4"/>
        <v xml:space="preserve"> </v>
      </c>
      <c r="C17" s="112" t="str">
        <f t="shared" ca="1" si="5"/>
        <v xml:space="preserve"> </v>
      </c>
      <c r="D17" s="113" t="str">
        <f t="shared" ca="1" si="6"/>
        <v xml:space="preserve"> </v>
      </c>
      <c r="E17" s="114" t="str">
        <f t="shared" ca="1" si="7"/>
        <v xml:space="preserve"> </v>
      </c>
      <c r="F17" s="112" t="str">
        <f t="shared" ca="1" si="0"/>
        <v xml:space="preserve"> </v>
      </c>
      <c r="G17" s="115" t="str">
        <f t="shared" ca="1" si="2"/>
        <v xml:space="preserve"> </v>
      </c>
      <c r="H17" s="115" t="str">
        <f t="shared" ca="1" si="3"/>
        <v xml:space="preserve"> </v>
      </c>
      <c r="I17" s="115" t="str">
        <f t="shared" ca="1" si="8"/>
        <v xml:space="preserve"> </v>
      </c>
      <c r="J17" s="115" t="str">
        <f t="shared" ca="1" si="9"/>
        <v xml:space="preserve"> </v>
      </c>
    </row>
    <row r="18" spans="1:10" x14ac:dyDescent="0.3">
      <c r="A18" s="107" t="str">
        <f t="shared" ca="1" si="1"/>
        <v xml:space="preserve"> </v>
      </c>
      <c r="B18" s="108" t="str">
        <f t="shared" ca="1" si="4"/>
        <v xml:space="preserve"> </v>
      </c>
      <c r="C18" s="112" t="str">
        <f t="shared" ca="1" si="5"/>
        <v xml:space="preserve"> </v>
      </c>
      <c r="D18" s="113" t="str">
        <f t="shared" ca="1" si="6"/>
        <v xml:space="preserve"> </v>
      </c>
      <c r="E18" s="114" t="str">
        <f t="shared" ca="1" si="7"/>
        <v xml:space="preserve"> </v>
      </c>
      <c r="F18" s="112" t="str">
        <f t="shared" ca="1" si="0"/>
        <v xml:space="preserve"> </v>
      </c>
      <c r="G18" s="115" t="str">
        <f t="shared" ca="1" si="2"/>
        <v xml:space="preserve"> </v>
      </c>
      <c r="H18" s="115" t="str">
        <f t="shared" ca="1" si="3"/>
        <v xml:space="preserve"> </v>
      </c>
      <c r="I18" s="115" t="str">
        <f t="shared" ca="1" si="8"/>
        <v xml:space="preserve"> </v>
      </c>
      <c r="J18" s="115" t="str">
        <f t="shared" ca="1" si="9"/>
        <v xml:space="preserve"> </v>
      </c>
    </row>
    <row r="19" spans="1:10" x14ac:dyDescent="0.3">
      <c r="A19" s="107" t="str">
        <f t="shared" ca="1" si="1"/>
        <v xml:space="preserve"> </v>
      </c>
      <c r="B19" s="108" t="str">
        <f t="shared" ca="1" si="4"/>
        <v xml:space="preserve"> </v>
      </c>
      <c r="C19" s="112" t="str">
        <f t="shared" ca="1" si="5"/>
        <v xml:space="preserve"> </v>
      </c>
      <c r="D19" s="113" t="str">
        <f t="shared" ca="1" si="6"/>
        <v xml:space="preserve"> </v>
      </c>
      <c r="E19" s="114" t="str">
        <f t="shared" ca="1" si="7"/>
        <v xml:space="preserve"> </v>
      </c>
      <c r="F19" s="112" t="str">
        <f t="shared" ca="1" si="0"/>
        <v xml:space="preserve"> </v>
      </c>
      <c r="G19" s="115" t="str">
        <f t="shared" ca="1" si="2"/>
        <v xml:space="preserve"> </v>
      </c>
      <c r="H19" s="115" t="str">
        <f t="shared" ca="1" si="3"/>
        <v xml:space="preserve"> </v>
      </c>
      <c r="I19" s="115" t="str">
        <f t="shared" ca="1" si="8"/>
        <v xml:space="preserve"> </v>
      </c>
      <c r="J19" s="115" t="str">
        <f t="shared" ca="1" si="9"/>
        <v xml:space="preserve"> </v>
      </c>
    </row>
    <row r="20" spans="1:10" x14ac:dyDescent="0.3">
      <c r="A20" s="107" t="str">
        <f t="shared" ca="1" si="1"/>
        <v xml:space="preserve"> </v>
      </c>
      <c r="B20" s="108" t="str">
        <f t="shared" ca="1" si="4"/>
        <v xml:space="preserve"> </v>
      </c>
      <c r="C20" s="112" t="str">
        <f t="shared" ca="1" si="5"/>
        <v xml:space="preserve"> </v>
      </c>
      <c r="D20" s="113" t="str">
        <f t="shared" ca="1" si="6"/>
        <v xml:space="preserve"> </v>
      </c>
      <c r="E20" s="114" t="str">
        <f t="shared" ca="1" si="7"/>
        <v xml:space="preserve"> </v>
      </c>
      <c r="F20" s="112" t="str">
        <f t="shared" ca="1" si="0"/>
        <v xml:space="preserve"> </v>
      </c>
      <c r="G20" s="115" t="str">
        <f t="shared" ca="1" si="2"/>
        <v xml:space="preserve"> </v>
      </c>
      <c r="H20" s="115" t="str">
        <f t="shared" ca="1" si="3"/>
        <v xml:space="preserve"> </v>
      </c>
      <c r="I20" s="115" t="str">
        <f t="shared" ca="1" si="8"/>
        <v xml:space="preserve"> </v>
      </c>
      <c r="J20" s="115" t="str">
        <f t="shared" ca="1" si="9"/>
        <v xml:space="preserve"> </v>
      </c>
    </row>
    <row r="21" spans="1:10" x14ac:dyDescent="0.3">
      <c r="A21" s="107" t="str">
        <f t="shared" ca="1" si="1"/>
        <v xml:space="preserve"> </v>
      </c>
      <c r="B21" s="108" t="str">
        <f t="shared" ca="1" si="4"/>
        <v xml:space="preserve"> </v>
      </c>
      <c r="C21" s="112" t="str">
        <f t="shared" ca="1" si="5"/>
        <v xml:space="preserve"> </v>
      </c>
      <c r="D21" s="113" t="str">
        <f t="shared" ca="1" si="6"/>
        <v xml:space="preserve"> </v>
      </c>
      <c r="E21" s="114" t="str">
        <f t="shared" ca="1" si="7"/>
        <v xml:space="preserve"> </v>
      </c>
      <c r="F21" s="112" t="str">
        <f t="shared" ca="1" si="0"/>
        <v xml:space="preserve"> </v>
      </c>
      <c r="G21" s="115" t="str">
        <f t="shared" ca="1" si="2"/>
        <v xml:space="preserve"> </v>
      </c>
      <c r="H21" s="115" t="str">
        <f t="shared" ca="1" si="3"/>
        <v xml:space="preserve"> </v>
      </c>
      <c r="I21" s="115" t="str">
        <f t="shared" ca="1" si="8"/>
        <v xml:space="preserve"> </v>
      </c>
      <c r="J21" s="115" t="str">
        <f t="shared" ca="1" si="9"/>
        <v xml:space="preserve"> </v>
      </c>
    </row>
    <row r="22" spans="1:10" x14ac:dyDescent="0.3">
      <c r="A22" s="107" t="str">
        <f t="shared" ca="1" si="1"/>
        <v xml:space="preserve"> </v>
      </c>
      <c r="B22" s="108" t="str">
        <f t="shared" ca="1" si="4"/>
        <v xml:space="preserve"> </v>
      </c>
      <c r="C22" s="112" t="str">
        <f t="shared" ca="1" si="5"/>
        <v xml:space="preserve"> </v>
      </c>
      <c r="D22" s="113" t="str">
        <f t="shared" ca="1" si="6"/>
        <v xml:space="preserve"> </v>
      </c>
      <c r="E22" s="114" t="str">
        <f t="shared" ca="1" si="7"/>
        <v xml:space="preserve"> </v>
      </c>
      <c r="F22" s="112" t="str">
        <f t="shared" ca="1" si="0"/>
        <v xml:space="preserve"> </v>
      </c>
      <c r="G22" s="115" t="str">
        <f t="shared" ca="1" si="2"/>
        <v xml:space="preserve"> </v>
      </c>
      <c r="H22" s="115" t="str">
        <f t="shared" ca="1" si="3"/>
        <v xml:space="preserve"> </v>
      </c>
      <c r="I22" s="115" t="str">
        <f t="shared" ca="1" si="8"/>
        <v xml:space="preserve"> </v>
      </c>
      <c r="J22" s="115" t="str">
        <f t="shared" ca="1" si="9"/>
        <v xml:space="preserve"> </v>
      </c>
    </row>
    <row r="23" spans="1:10" x14ac:dyDescent="0.3">
      <c r="A23" s="107" t="str">
        <f t="shared" ca="1" si="1"/>
        <v xml:space="preserve"> </v>
      </c>
      <c r="B23" s="108" t="str">
        <f t="shared" ca="1" si="4"/>
        <v xml:space="preserve"> </v>
      </c>
      <c r="C23" s="112" t="str">
        <f t="shared" ca="1" si="5"/>
        <v xml:space="preserve"> </v>
      </c>
      <c r="D23" s="113" t="str">
        <f t="shared" ca="1" si="6"/>
        <v xml:space="preserve"> </v>
      </c>
      <c r="E23" s="114" t="str">
        <f t="shared" ca="1" si="7"/>
        <v xml:space="preserve"> </v>
      </c>
      <c r="F23" s="112" t="str">
        <f t="shared" ca="1" si="0"/>
        <v xml:space="preserve"> </v>
      </c>
      <c r="G23" s="115" t="str">
        <f t="shared" ca="1" si="2"/>
        <v xml:space="preserve"> </v>
      </c>
      <c r="H23" s="115" t="str">
        <f t="shared" ca="1" si="3"/>
        <v xml:space="preserve"> </v>
      </c>
      <c r="I23" s="115" t="str">
        <f t="shared" ca="1" si="8"/>
        <v xml:space="preserve"> </v>
      </c>
      <c r="J23" s="115" t="str">
        <f t="shared" ca="1" si="9"/>
        <v xml:space="preserve"> </v>
      </c>
    </row>
    <row r="24" spans="1:10" x14ac:dyDescent="0.3">
      <c r="A24" s="107" t="str">
        <f t="shared" ca="1" si="1"/>
        <v xml:space="preserve"> </v>
      </c>
      <c r="B24" s="108" t="str">
        <f t="shared" ca="1" si="4"/>
        <v xml:space="preserve"> </v>
      </c>
      <c r="C24" s="112" t="str">
        <f t="shared" ca="1" si="5"/>
        <v xml:space="preserve"> </v>
      </c>
      <c r="D24" s="113" t="str">
        <f t="shared" ca="1" si="6"/>
        <v xml:space="preserve"> </v>
      </c>
      <c r="E24" s="114" t="str">
        <f t="shared" ca="1" si="7"/>
        <v xml:space="preserve"> </v>
      </c>
      <c r="F24" s="112" t="str">
        <f t="shared" ca="1" si="0"/>
        <v xml:space="preserve"> </v>
      </c>
      <c r="G24" s="115" t="str">
        <f t="shared" ca="1" si="2"/>
        <v xml:space="preserve"> </v>
      </c>
      <c r="H24" s="115" t="str">
        <f t="shared" ca="1" si="3"/>
        <v xml:space="preserve"> </v>
      </c>
      <c r="I24" s="115" t="str">
        <f t="shared" ca="1" si="8"/>
        <v xml:space="preserve"> </v>
      </c>
      <c r="J24" s="115" t="str">
        <f t="shared" ca="1" si="9"/>
        <v xml:space="preserve"> </v>
      </c>
    </row>
    <row r="25" spans="1:10" x14ac:dyDescent="0.3">
      <c r="A25" s="107" t="str">
        <f t="shared" ca="1" si="1"/>
        <v xml:space="preserve"> </v>
      </c>
      <c r="B25" s="108" t="str">
        <f t="shared" ca="1" si="4"/>
        <v xml:space="preserve"> </v>
      </c>
      <c r="C25" s="112" t="str">
        <f t="shared" ca="1" si="5"/>
        <v xml:space="preserve"> </v>
      </c>
      <c r="D25" s="113" t="str">
        <f t="shared" ca="1" si="6"/>
        <v xml:space="preserve"> </v>
      </c>
      <c r="E25" s="114" t="str">
        <f t="shared" ca="1" si="7"/>
        <v xml:space="preserve"> </v>
      </c>
      <c r="F25" s="112" t="str">
        <f t="shared" ca="1" si="0"/>
        <v xml:space="preserve"> </v>
      </c>
      <c r="G25" s="115" t="str">
        <f t="shared" ca="1" si="2"/>
        <v xml:space="preserve"> </v>
      </c>
      <c r="H25" s="115" t="str">
        <f t="shared" ca="1" si="3"/>
        <v xml:space="preserve"> </v>
      </c>
      <c r="I25" s="115" t="str">
        <f t="shared" ca="1" si="8"/>
        <v xml:space="preserve"> </v>
      </c>
      <c r="J25" s="115" t="str">
        <f t="shared" ca="1" si="9"/>
        <v xml:space="preserve"> </v>
      </c>
    </row>
    <row r="26" spans="1:10" x14ac:dyDescent="0.3">
      <c r="A26" s="107" t="str">
        <f t="shared" ca="1" si="1"/>
        <v xml:space="preserve"> </v>
      </c>
      <c r="B26" s="108" t="str">
        <f t="shared" ca="1" si="4"/>
        <v xml:space="preserve"> </v>
      </c>
      <c r="C26" s="112" t="str">
        <f t="shared" ca="1" si="5"/>
        <v xml:space="preserve"> </v>
      </c>
      <c r="D26" s="113" t="str">
        <f t="shared" ca="1" si="6"/>
        <v xml:space="preserve"> </v>
      </c>
      <c r="E26" s="114" t="str">
        <f t="shared" ca="1" si="7"/>
        <v xml:space="preserve"> </v>
      </c>
      <c r="F26" s="112" t="str">
        <f t="shared" ca="1" si="0"/>
        <v xml:space="preserve"> </v>
      </c>
      <c r="G26" s="115" t="str">
        <f t="shared" ca="1" si="2"/>
        <v xml:space="preserve"> </v>
      </c>
      <c r="H26" s="115" t="str">
        <f t="shared" ca="1" si="3"/>
        <v xml:space="preserve"> </v>
      </c>
      <c r="I26" s="115" t="str">
        <f t="shared" ca="1" si="8"/>
        <v xml:space="preserve"> </v>
      </c>
      <c r="J26" s="115" t="str">
        <f t="shared" ca="1" si="9"/>
        <v xml:space="preserve"> </v>
      </c>
    </row>
    <row r="27" spans="1:10" x14ac:dyDescent="0.3">
      <c r="A27" s="107" t="str">
        <f t="shared" ca="1" si="1"/>
        <v xml:space="preserve"> </v>
      </c>
      <c r="B27" s="108" t="str">
        <f t="shared" ca="1" si="4"/>
        <v xml:space="preserve"> </v>
      </c>
      <c r="C27" s="112" t="str">
        <f t="shared" ca="1" si="5"/>
        <v xml:space="preserve"> </v>
      </c>
      <c r="D27" s="113" t="str">
        <f t="shared" ca="1" si="6"/>
        <v xml:space="preserve"> </v>
      </c>
      <c r="E27" s="114" t="str">
        <f t="shared" ca="1" si="7"/>
        <v xml:space="preserve"> </v>
      </c>
      <c r="F27" s="112" t="str">
        <f t="shared" ca="1" si="0"/>
        <v xml:space="preserve"> </v>
      </c>
      <c r="G27" s="115" t="str">
        <f t="shared" ca="1" si="2"/>
        <v xml:space="preserve"> </v>
      </c>
      <c r="H27" s="115" t="str">
        <f t="shared" ca="1" si="3"/>
        <v xml:space="preserve"> </v>
      </c>
      <c r="I27" s="115" t="str">
        <f t="shared" ca="1" si="8"/>
        <v xml:space="preserve"> </v>
      </c>
      <c r="J27" s="115" t="str">
        <f t="shared" ca="1" si="9"/>
        <v xml:space="preserve"> </v>
      </c>
    </row>
    <row r="28" spans="1:10" x14ac:dyDescent="0.3">
      <c r="A28" s="107" t="str">
        <f t="shared" ca="1" si="1"/>
        <v xml:space="preserve"> </v>
      </c>
      <c r="B28" s="108" t="str">
        <f t="shared" ca="1" si="4"/>
        <v xml:space="preserve"> </v>
      </c>
      <c r="C28" s="112" t="str">
        <f t="shared" ca="1" si="5"/>
        <v xml:space="preserve"> </v>
      </c>
      <c r="D28" s="113" t="str">
        <f t="shared" ca="1" si="6"/>
        <v xml:space="preserve"> </v>
      </c>
      <c r="E28" s="114" t="str">
        <f t="shared" ca="1" si="7"/>
        <v xml:space="preserve"> </v>
      </c>
      <c r="F28" s="112" t="str">
        <f t="shared" ca="1" si="0"/>
        <v xml:space="preserve"> </v>
      </c>
      <c r="G28" s="115" t="str">
        <f t="shared" ca="1" si="2"/>
        <v xml:space="preserve"> </v>
      </c>
      <c r="H28" s="115" t="str">
        <f t="shared" ca="1" si="3"/>
        <v xml:space="preserve"> </v>
      </c>
      <c r="I28" s="115" t="str">
        <f t="shared" ca="1" si="8"/>
        <v xml:space="preserve"> </v>
      </c>
      <c r="J28" s="115" t="str">
        <f t="shared" ca="1" si="9"/>
        <v xml:space="preserve"> </v>
      </c>
    </row>
    <row r="29" spans="1:10" x14ac:dyDescent="0.3">
      <c r="A29" s="107" t="str">
        <f t="shared" ca="1" si="1"/>
        <v xml:space="preserve"> </v>
      </c>
      <c r="B29" s="108" t="str">
        <f t="shared" ca="1" si="4"/>
        <v xml:space="preserve"> </v>
      </c>
      <c r="C29" s="112" t="str">
        <f t="shared" ca="1" si="5"/>
        <v xml:space="preserve"> </v>
      </c>
      <c r="D29" s="113" t="str">
        <f t="shared" ca="1" si="6"/>
        <v xml:space="preserve"> </v>
      </c>
      <c r="E29" s="114" t="str">
        <f t="shared" ca="1" si="7"/>
        <v xml:space="preserve"> </v>
      </c>
      <c r="F29" s="112" t="str">
        <f t="shared" ca="1" si="0"/>
        <v xml:space="preserve"> </v>
      </c>
      <c r="G29" s="115" t="str">
        <f t="shared" ca="1" si="2"/>
        <v xml:space="preserve"> </v>
      </c>
      <c r="H29" s="115" t="str">
        <f t="shared" ca="1" si="3"/>
        <v xml:space="preserve"> </v>
      </c>
      <c r="I29" s="115" t="str">
        <f t="shared" ca="1" si="8"/>
        <v xml:space="preserve"> </v>
      </c>
      <c r="J29" s="115" t="str">
        <f t="shared" ca="1" si="9"/>
        <v xml:space="preserve"> </v>
      </c>
    </row>
    <row r="30" spans="1:10" x14ac:dyDescent="0.3">
      <c r="A30" s="107" t="str">
        <f t="shared" ca="1" si="1"/>
        <v xml:space="preserve"> </v>
      </c>
      <c r="B30" s="108" t="str">
        <f t="shared" ca="1" si="4"/>
        <v xml:space="preserve"> </v>
      </c>
      <c r="C30" s="112" t="str">
        <f t="shared" ca="1" si="5"/>
        <v xml:space="preserve"> </v>
      </c>
      <c r="D30" s="113" t="str">
        <f t="shared" ca="1" si="6"/>
        <v xml:space="preserve"> </v>
      </c>
      <c r="E30" s="114" t="str">
        <f t="shared" ca="1" si="7"/>
        <v xml:space="preserve"> </v>
      </c>
      <c r="F30" s="112" t="str">
        <f t="shared" ca="1" si="0"/>
        <v xml:space="preserve"> </v>
      </c>
      <c r="G30" s="115" t="str">
        <f t="shared" ca="1" si="2"/>
        <v xml:space="preserve"> </v>
      </c>
      <c r="H30" s="115" t="str">
        <f t="shared" ca="1" si="3"/>
        <v xml:space="preserve"> </v>
      </c>
      <c r="I30" s="115" t="str">
        <f t="shared" ca="1" si="8"/>
        <v xml:space="preserve"> </v>
      </c>
      <c r="J30" s="115" t="str">
        <f t="shared" ca="1" si="9"/>
        <v xml:space="preserve"> </v>
      </c>
    </row>
    <row r="31" spans="1:10" x14ac:dyDescent="0.3">
      <c r="A31" s="107" t="str">
        <f t="shared" ca="1" si="1"/>
        <v xml:space="preserve"> </v>
      </c>
      <c r="B31" s="108" t="str">
        <f t="shared" ca="1" si="4"/>
        <v xml:space="preserve"> </v>
      </c>
      <c r="C31" s="112" t="str">
        <f t="shared" ca="1" si="5"/>
        <v xml:space="preserve"> </v>
      </c>
      <c r="D31" s="113" t="str">
        <f t="shared" ca="1" si="6"/>
        <v xml:space="preserve"> </v>
      </c>
      <c r="E31" s="114" t="str">
        <f t="shared" ca="1" si="7"/>
        <v xml:space="preserve"> </v>
      </c>
      <c r="F31" s="112" t="str">
        <f t="shared" ca="1" si="0"/>
        <v xml:space="preserve"> </v>
      </c>
      <c r="G31" s="115" t="str">
        <f t="shared" ca="1" si="2"/>
        <v xml:space="preserve"> </v>
      </c>
      <c r="H31" s="115" t="str">
        <f t="shared" ca="1" si="3"/>
        <v xml:space="preserve"> </v>
      </c>
      <c r="I31" s="115" t="str">
        <f t="shared" ca="1" si="8"/>
        <v xml:space="preserve"> </v>
      </c>
      <c r="J31" s="115" t="str">
        <f t="shared" ca="1" si="9"/>
        <v xml:space="preserve"> </v>
      </c>
    </row>
    <row r="32" spans="1:10" x14ac:dyDescent="0.3">
      <c r="A32" s="107" t="str">
        <f t="shared" ca="1" si="1"/>
        <v xml:space="preserve"> </v>
      </c>
      <c r="B32" s="108" t="str">
        <f t="shared" ca="1" si="4"/>
        <v xml:space="preserve"> </v>
      </c>
      <c r="C32" s="112" t="str">
        <f t="shared" ca="1" si="5"/>
        <v xml:space="preserve"> </v>
      </c>
      <c r="D32" s="113" t="str">
        <f t="shared" ca="1" si="6"/>
        <v xml:space="preserve"> </v>
      </c>
      <c r="E32" s="114" t="str">
        <f t="shared" ca="1" si="7"/>
        <v xml:space="preserve"> </v>
      </c>
      <c r="F32" s="112" t="str">
        <f t="shared" ca="1" si="0"/>
        <v xml:space="preserve"> </v>
      </c>
      <c r="G32" s="115" t="str">
        <f t="shared" ca="1" si="2"/>
        <v xml:space="preserve"> </v>
      </c>
      <c r="H32" s="115" t="str">
        <f t="shared" ca="1" si="3"/>
        <v xml:space="preserve"> </v>
      </c>
      <c r="I32" s="115" t="str">
        <f t="shared" ca="1" si="8"/>
        <v xml:space="preserve"> </v>
      </c>
      <c r="J32" s="115" t="str">
        <f t="shared" ca="1" si="9"/>
        <v xml:space="preserve"> </v>
      </c>
    </row>
    <row r="33" spans="1:10" x14ac:dyDescent="0.3">
      <c r="A33" s="107" t="str">
        <f t="shared" ca="1" si="1"/>
        <v xml:space="preserve"> </v>
      </c>
      <c r="B33" s="108" t="str">
        <f t="shared" ca="1" si="4"/>
        <v xml:space="preserve"> </v>
      </c>
      <c r="C33" s="112" t="str">
        <f t="shared" ca="1" si="5"/>
        <v xml:space="preserve"> </v>
      </c>
      <c r="D33" s="113" t="str">
        <f t="shared" ca="1" si="6"/>
        <v xml:space="preserve"> </v>
      </c>
      <c r="E33" s="114" t="str">
        <f t="shared" ca="1" si="7"/>
        <v xml:space="preserve"> </v>
      </c>
      <c r="F33" s="112" t="str">
        <f t="shared" ca="1" si="0"/>
        <v xml:space="preserve"> </v>
      </c>
      <c r="G33" s="115" t="str">
        <f t="shared" ca="1" si="2"/>
        <v xml:space="preserve"> </v>
      </c>
      <c r="H33" s="115" t="str">
        <f t="shared" ca="1" si="3"/>
        <v xml:space="preserve"> </v>
      </c>
      <c r="I33" s="115" t="str">
        <f t="shared" ca="1" si="8"/>
        <v xml:space="preserve"> </v>
      </c>
      <c r="J33" s="115" t="str">
        <f t="shared" ca="1" si="9"/>
        <v xml:space="preserve"> </v>
      </c>
    </row>
    <row r="34" spans="1:10" x14ac:dyDescent="0.3">
      <c r="A34" s="107" t="str">
        <f t="shared" ca="1" si="1"/>
        <v xml:space="preserve"> </v>
      </c>
      <c r="B34" s="108" t="str">
        <f t="shared" ca="1" si="4"/>
        <v xml:space="preserve"> </v>
      </c>
      <c r="C34" s="112" t="str">
        <f t="shared" ca="1" si="5"/>
        <v xml:space="preserve"> </v>
      </c>
      <c r="D34" s="113" t="str">
        <f t="shared" ca="1" si="6"/>
        <v xml:space="preserve"> </v>
      </c>
      <c r="E34" s="114" t="str">
        <f t="shared" ca="1" si="7"/>
        <v xml:space="preserve"> </v>
      </c>
      <c r="F34" s="112" t="str">
        <f t="shared" ca="1" si="0"/>
        <v xml:space="preserve"> </v>
      </c>
      <c r="G34" s="115" t="str">
        <f t="shared" ca="1" si="2"/>
        <v xml:space="preserve"> </v>
      </c>
      <c r="H34" s="115" t="str">
        <f t="shared" ca="1" si="3"/>
        <v xml:space="preserve"> </v>
      </c>
      <c r="I34" s="115" t="str">
        <f t="shared" ca="1" si="8"/>
        <v xml:space="preserve"> </v>
      </c>
      <c r="J34" s="115" t="str">
        <f t="shared" ca="1" si="9"/>
        <v xml:space="preserve"> </v>
      </c>
    </row>
    <row r="35" spans="1:10" x14ac:dyDescent="0.3">
      <c r="A35" s="107" t="str">
        <f t="shared" ca="1" si="1"/>
        <v xml:space="preserve"> </v>
      </c>
      <c r="B35" s="108" t="str">
        <f t="shared" ca="1" si="4"/>
        <v xml:space="preserve"> </v>
      </c>
      <c r="C35" s="112" t="str">
        <f t="shared" ca="1" si="5"/>
        <v xml:space="preserve"> </v>
      </c>
      <c r="D35" s="113" t="str">
        <f t="shared" ca="1" si="6"/>
        <v xml:space="preserve"> </v>
      </c>
      <c r="E35" s="114" t="str">
        <f t="shared" ca="1" si="7"/>
        <v xml:space="preserve"> </v>
      </c>
      <c r="F35" s="112" t="str">
        <f t="shared" ca="1" si="0"/>
        <v xml:space="preserve"> </v>
      </c>
      <c r="G35" s="115" t="str">
        <f t="shared" ca="1" si="2"/>
        <v xml:space="preserve"> </v>
      </c>
      <c r="H35" s="115" t="str">
        <f t="shared" ca="1" si="3"/>
        <v xml:space="preserve"> </v>
      </c>
      <c r="I35" s="115" t="str">
        <f t="shared" ca="1" si="8"/>
        <v xml:space="preserve"> </v>
      </c>
      <c r="J35" s="115" t="str">
        <f t="shared" ca="1" si="9"/>
        <v xml:space="preserve"> </v>
      </c>
    </row>
    <row r="36" spans="1:10" x14ac:dyDescent="0.3">
      <c r="A36" s="107" t="str">
        <f t="shared" ca="1" si="1"/>
        <v xml:space="preserve"> </v>
      </c>
      <c r="B36" s="108" t="str">
        <f t="shared" ca="1" si="4"/>
        <v xml:space="preserve"> </v>
      </c>
      <c r="C36" s="112" t="str">
        <f t="shared" ca="1" si="5"/>
        <v xml:space="preserve"> </v>
      </c>
      <c r="D36" s="113" t="str">
        <f t="shared" ca="1" si="6"/>
        <v xml:space="preserve"> </v>
      </c>
      <c r="E36" s="114" t="str">
        <f t="shared" ca="1" si="7"/>
        <v xml:space="preserve"> </v>
      </c>
      <c r="F36" s="112" t="str">
        <f t="shared" ca="1" si="0"/>
        <v xml:space="preserve"> </v>
      </c>
      <c r="G36" s="115" t="str">
        <f t="shared" ca="1" si="2"/>
        <v xml:space="preserve"> </v>
      </c>
      <c r="H36" s="115" t="str">
        <f t="shared" ca="1" si="3"/>
        <v xml:space="preserve"> </v>
      </c>
      <c r="I36" s="115" t="str">
        <f t="shared" ca="1" si="8"/>
        <v xml:space="preserve"> </v>
      </c>
      <c r="J36" s="115" t="str">
        <f t="shared" ca="1" si="9"/>
        <v xml:space="preserve"> </v>
      </c>
    </row>
    <row r="37" spans="1:10" x14ac:dyDescent="0.3">
      <c r="A37" s="107" t="str">
        <f t="shared" ca="1" si="1"/>
        <v xml:space="preserve"> </v>
      </c>
      <c r="B37" s="108" t="str">
        <f t="shared" ca="1" si="4"/>
        <v xml:space="preserve"> </v>
      </c>
      <c r="C37" s="112" t="str">
        <f t="shared" ca="1" si="5"/>
        <v xml:space="preserve"> </v>
      </c>
      <c r="D37" s="113" t="str">
        <f t="shared" ca="1" si="6"/>
        <v xml:space="preserve"> </v>
      </c>
      <c r="E37" s="114" t="str">
        <f t="shared" ca="1" si="7"/>
        <v xml:space="preserve"> </v>
      </c>
      <c r="F37" s="112" t="str">
        <f t="shared" ca="1" si="0"/>
        <v xml:space="preserve"> </v>
      </c>
      <c r="G37" s="115" t="str">
        <f t="shared" ca="1" si="2"/>
        <v xml:space="preserve"> </v>
      </c>
      <c r="H37" s="115" t="str">
        <f t="shared" ca="1" si="3"/>
        <v xml:space="preserve"> </v>
      </c>
      <c r="I37" s="115" t="str">
        <f t="shared" ca="1" si="8"/>
        <v xml:space="preserve"> </v>
      </c>
      <c r="J37" s="115" t="str">
        <f t="shared" ca="1" si="9"/>
        <v xml:space="preserve"> </v>
      </c>
    </row>
    <row r="38" spans="1:10" x14ac:dyDescent="0.3">
      <c r="A38" s="107" t="str">
        <f t="shared" ca="1" si="1"/>
        <v xml:space="preserve"> </v>
      </c>
      <c r="B38" s="108" t="str">
        <f t="shared" ca="1" si="4"/>
        <v xml:space="preserve"> </v>
      </c>
      <c r="C38" s="112" t="str">
        <f t="shared" ca="1" si="5"/>
        <v xml:space="preserve"> </v>
      </c>
      <c r="D38" s="113" t="str">
        <f t="shared" ca="1" si="6"/>
        <v xml:space="preserve"> </v>
      </c>
      <c r="E38" s="114" t="str">
        <f t="shared" ca="1" si="7"/>
        <v xml:space="preserve"> </v>
      </c>
      <c r="F38" s="112" t="str">
        <f t="shared" ca="1" si="0"/>
        <v xml:space="preserve"> </v>
      </c>
      <c r="G38" s="115" t="str">
        <f t="shared" ca="1" si="2"/>
        <v xml:space="preserve"> </v>
      </c>
      <c r="H38" s="115" t="str">
        <f t="shared" ca="1" si="3"/>
        <v xml:space="preserve"> </v>
      </c>
      <c r="I38" s="115" t="str">
        <f t="shared" ca="1" si="8"/>
        <v xml:space="preserve"> </v>
      </c>
      <c r="J38" s="115" t="str">
        <f t="shared" ca="1" si="9"/>
        <v xml:space="preserve"> </v>
      </c>
    </row>
    <row r="39" spans="1:10" x14ac:dyDescent="0.3">
      <c r="A39" s="107" t="str">
        <f t="shared" ca="1" si="1"/>
        <v xml:space="preserve"> </v>
      </c>
      <c r="B39" s="108" t="str">
        <f t="shared" ca="1" si="4"/>
        <v xml:space="preserve"> </v>
      </c>
      <c r="C39" s="112" t="str">
        <f t="shared" ca="1" si="5"/>
        <v xml:space="preserve"> </v>
      </c>
      <c r="D39" s="113" t="str">
        <f t="shared" ca="1" si="6"/>
        <v xml:space="preserve"> </v>
      </c>
      <c r="E39" s="114" t="str">
        <f t="shared" ca="1" si="7"/>
        <v xml:space="preserve"> </v>
      </c>
      <c r="F39" s="112" t="str">
        <f t="shared" ca="1" si="0"/>
        <v xml:space="preserve"> </v>
      </c>
      <c r="G39" s="115" t="str">
        <f t="shared" ca="1" si="2"/>
        <v xml:space="preserve"> </v>
      </c>
      <c r="H39" s="115" t="str">
        <f t="shared" ca="1" si="3"/>
        <v xml:space="preserve"> </v>
      </c>
      <c r="I39" s="115" t="str">
        <f t="shared" ca="1" si="8"/>
        <v xml:space="preserve"> </v>
      </c>
      <c r="J39" s="115" t="str">
        <f t="shared" ca="1" si="9"/>
        <v xml:space="preserve"> </v>
      </c>
    </row>
    <row r="40" spans="1:10" x14ac:dyDescent="0.3">
      <c r="A40" s="107" t="str">
        <f t="shared" ca="1" si="1"/>
        <v xml:space="preserve"> </v>
      </c>
      <c r="B40" s="108" t="str">
        <f t="shared" ca="1" si="4"/>
        <v xml:space="preserve"> </v>
      </c>
      <c r="C40" s="112" t="str">
        <f t="shared" ca="1" si="5"/>
        <v xml:space="preserve"> </v>
      </c>
      <c r="D40" s="113" t="str">
        <f t="shared" ca="1" si="6"/>
        <v xml:space="preserve"> </v>
      </c>
      <c r="E40" s="114" t="str">
        <f t="shared" ca="1" si="7"/>
        <v xml:space="preserve"> </v>
      </c>
      <c r="F40" s="112" t="str">
        <f t="shared" ca="1" si="0"/>
        <v xml:space="preserve"> </v>
      </c>
      <c r="G40" s="115" t="str">
        <f t="shared" ca="1" si="2"/>
        <v xml:space="preserve"> </v>
      </c>
      <c r="H40" s="115" t="str">
        <f t="shared" ca="1" si="3"/>
        <v xml:space="preserve"> </v>
      </c>
      <c r="I40" s="115" t="str">
        <f t="shared" ca="1" si="8"/>
        <v xml:space="preserve"> </v>
      </c>
      <c r="J40" s="115" t="str">
        <f t="shared" ca="1" si="9"/>
        <v xml:space="preserve"> </v>
      </c>
    </row>
  </sheetData>
  <mergeCells count="3">
    <mergeCell ref="C5:E5"/>
    <mergeCell ref="F5:J5"/>
    <mergeCell ref="E7:J7"/>
  </mergeCells>
  <conditionalFormatting sqref="I10:J40 A10:F40">
    <cfRule type="cellIs" dxfId="18" priority="2" operator="notEqual">
      <formula>" "</formula>
    </cfRule>
  </conditionalFormatting>
  <conditionalFormatting sqref="G10:H40">
    <cfRule type="cellIs" dxfId="17" priority="1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6392E-E661-4815-8C7A-3C26EB9A76EA}">
  <dimension ref="A5:J40"/>
  <sheetViews>
    <sheetView showGridLines="0" tabSelected="1" topLeftCell="C1" workbookViewId="0">
      <selection activeCell="J8" sqref="J8"/>
    </sheetView>
  </sheetViews>
  <sheetFormatPr defaultRowHeight="18.75" x14ac:dyDescent="0.3"/>
  <cols>
    <col min="1" max="1" width="8" style="104" hidden="1" customWidth="1"/>
    <col min="2" max="2" width="5.28515625" style="105" hidden="1" customWidth="1"/>
    <col min="3" max="3" width="8.140625" style="116" bestFit="1" customWidth="1"/>
    <col min="4" max="4" width="7" style="102" bestFit="1" customWidth="1"/>
    <col min="5" max="5" width="16.7109375" style="103" bestFit="1" customWidth="1"/>
    <col min="6" max="6" width="7.7109375" style="103" bestFit="1" customWidth="1"/>
    <col min="7" max="10" width="12.7109375" style="103" customWidth="1"/>
    <col min="11" max="13" width="9.140625" style="103"/>
    <col min="14" max="14" width="33.140625" style="103" bestFit="1" customWidth="1"/>
    <col min="15" max="16384" width="9.140625" style="103"/>
  </cols>
  <sheetData>
    <row r="5" spans="1:10" x14ac:dyDescent="0.3">
      <c r="C5" s="121" t="s">
        <v>1004</v>
      </c>
      <c r="D5" s="121"/>
      <c r="E5" s="121"/>
      <c r="F5" s="122" t="s">
        <v>932</v>
      </c>
      <c r="G5" s="122"/>
      <c r="H5" s="122"/>
      <c r="I5" s="122"/>
      <c r="J5" s="122"/>
    </row>
    <row r="7" spans="1:10" x14ac:dyDescent="0.3">
      <c r="C7" s="103" t="s">
        <v>50</v>
      </c>
      <c r="D7" s="102" t="s">
        <v>40</v>
      </c>
      <c r="E7" s="122" t="str">
        <f ca="1">OFFSET(Classes!B1,MATCH(Classe,Classes!A:A,0)-1,0)</f>
        <v>Offshore Racing Congress</v>
      </c>
      <c r="F7" s="122"/>
      <c r="G7" s="122"/>
      <c r="H7" s="122"/>
      <c r="I7" s="122"/>
      <c r="J7" s="122"/>
    </row>
    <row r="8" spans="1:10" x14ac:dyDescent="0.3">
      <c r="C8" s="103"/>
      <c r="D8" s="103"/>
      <c r="E8" s="106"/>
      <c r="F8" s="106"/>
      <c r="G8" s="106"/>
      <c r="H8" s="106"/>
      <c r="I8" s="106" t="s">
        <v>965</v>
      </c>
      <c r="J8" s="117">
        <f ca="1">OFFSET(Classes!B1,MATCH(Classe,Classes!A:A,0)-1,5)</f>
        <v>0.54513888888888895</v>
      </c>
    </row>
    <row r="10" spans="1:10" x14ac:dyDescent="0.3">
      <c r="A10" s="107" t="s">
        <v>863</v>
      </c>
      <c r="B10" s="108" t="s">
        <v>812</v>
      </c>
      <c r="C10" s="109" t="s">
        <v>812</v>
      </c>
      <c r="D10" s="110" t="s">
        <v>759</v>
      </c>
      <c r="E10" s="109" t="s">
        <v>758</v>
      </c>
      <c r="F10" s="109" t="s">
        <v>820</v>
      </c>
      <c r="G10" s="111" t="s">
        <v>763</v>
      </c>
      <c r="H10" s="111" t="s">
        <v>964</v>
      </c>
      <c r="I10" s="111" t="s">
        <v>764</v>
      </c>
      <c r="J10" s="111" t="s">
        <v>808</v>
      </c>
    </row>
    <row r="11" spans="1:10" x14ac:dyDescent="0.3">
      <c r="A11" s="107">
        <f ca="1">IF(ISERROR(INDIRECT("Sumula!E"&amp;MATCH(Classe,Sumula!E:E,0)))=TRUE," ",MATCH(Classe,Sumula!E:E,0))</f>
        <v>34</v>
      </c>
      <c r="B11" s="108">
        <v>1</v>
      </c>
      <c r="C11" s="112">
        <f ca="1">IF(A11=" "," ",INDIRECT("Sumula!P"&amp;A11))</f>
        <v>1</v>
      </c>
      <c r="D11" s="113">
        <f ca="1">IF(A11=" "," ",INDIRECT("Sumula!B"&amp;A11))</f>
        <v>2306</v>
      </c>
      <c r="E11" s="114" t="str">
        <f ca="1">IF(A11=" "," ",INDIRECT("Sumula!C"&amp;A11))</f>
        <v>Bijupira Capemisa</v>
      </c>
      <c r="F11" s="112" t="str">
        <f t="shared" ref="F11:F40" ca="1" si="0">IF(A11=" "," ",INDIRECT("Sumula!G"&amp;A11))</f>
        <v>GVEN</v>
      </c>
      <c r="G11" s="115">
        <f ca="1">IF(A11=" "," ",INDIRECT("Sumula!I"&amp;A11))</f>
        <v>0.62768518518518512</v>
      </c>
      <c r="H11" s="115">
        <f ca="1">IF(A11=" "," ",INDIRECT("Sumula!L"&amp;A11))</f>
        <v>8.2546296296296173E-2</v>
      </c>
      <c r="I11" s="115">
        <f ca="1">IF(A11=" "," ",INDIRECT("Sumula!M"&amp;A11))</f>
        <v>8.5476689814814696E-2</v>
      </c>
      <c r="J11" s="115">
        <f ca="1">IF(A11=" "," ",INDIRECT("Sumula!O"&amp;A11))</f>
        <v>0</v>
      </c>
    </row>
    <row r="12" spans="1:10" x14ac:dyDescent="0.3">
      <c r="A12" s="107">
        <f t="shared" ref="A12:A40" ca="1" si="1">IF(ISERROR(INDIRECT("Sumula!E"&amp;A11+1))=TRUE," ",IF(INDIRECT("Sumula!E"&amp;A11+1)=Classe,A11+1," "))</f>
        <v>35</v>
      </c>
      <c r="B12" s="108">
        <f ca="1">IF(A12=" "," ",B11+1)</f>
        <v>2</v>
      </c>
      <c r="C12" s="112">
        <f ca="1">IF(A12=" "," ",INDIRECT("Sumula!P"&amp;A12))</f>
        <v>2</v>
      </c>
      <c r="D12" s="113">
        <f ca="1">IF(A12=" "," ",INDIRECT("Sumula!B"&amp;A12))</f>
        <v>2305</v>
      </c>
      <c r="E12" s="114" t="str">
        <f ca="1">IF(A12=" "," ",INDIRECT("Sumula!C"&amp;A12))</f>
        <v>Miragem</v>
      </c>
      <c r="F12" s="112" t="str">
        <f t="shared" ca="1" si="0"/>
        <v>CNC</v>
      </c>
      <c r="G12" s="115">
        <f t="shared" ref="G12:G40" ca="1" si="2">IF(A12=" "," ",INDIRECT("Sumula!I"&amp;A12))</f>
        <v>0.62649305555555557</v>
      </c>
      <c r="H12" s="115">
        <f t="shared" ref="H12:H40" ca="1" si="3">IF(A12=" "," ",INDIRECT("Sumula!L"&amp;A12))</f>
        <v>8.1354166666666616E-2</v>
      </c>
      <c r="I12" s="115">
        <f ca="1">IF(A12=" "," ",INDIRECT("Sumula!M"&amp;A12))</f>
        <v>8.732556249999994E-2</v>
      </c>
      <c r="J12" s="115">
        <f ca="1">IF(A12=" "," ",INDIRECT("Sumula!O"&amp;A12))</f>
        <v>1.8488726851852433E-3</v>
      </c>
    </row>
    <row r="13" spans="1:10" x14ac:dyDescent="0.3">
      <c r="A13" s="107">
        <f t="shared" ca="1" si="1"/>
        <v>36</v>
      </c>
      <c r="B13" s="108">
        <f t="shared" ref="B13:B40" ca="1" si="4">IF(A13=" "," ",B12+1)</f>
        <v>3</v>
      </c>
      <c r="C13" s="112">
        <f t="shared" ref="C13:C40" ca="1" si="5">IF(A13=" "," ",INDIRECT("Sumula!P"&amp;A13))</f>
        <v>3</v>
      </c>
      <c r="D13" s="113">
        <f t="shared" ref="D13:D40" ca="1" si="6">IF(A13=" "," ",INDIRECT("Sumula!B"&amp;A13))</f>
        <v>2447</v>
      </c>
      <c r="E13" s="114" t="str">
        <f t="shared" ref="E13:E40" ca="1" si="7">IF(A13=" "," ",INDIRECT("Sumula!C"&amp;A13))</f>
        <v>Vesper IV</v>
      </c>
      <c r="F13" s="112" t="str">
        <f t="shared" ca="1" si="0"/>
        <v>ICRJ</v>
      </c>
      <c r="G13" s="115">
        <f t="shared" ca="1" si="2"/>
        <v>0.62049768518518522</v>
      </c>
      <c r="H13" s="115">
        <f t="shared" ca="1" si="3"/>
        <v>7.5358796296296271E-2</v>
      </c>
      <c r="I13" s="115">
        <f t="shared" ref="I13:I40" ca="1" si="8">IF(A13=" "," ",INDIRECT("Sumula!M"&amp;A13))</f>
        <v>9.0777206018518478E-2</v>
      </c>
      <c r="J13" s="115">
        <f t="shared" ref="J13:J40" ca="1" si="9">IF(A13=" "," ",INDIRECT("Sumula!O"&amp;A13))</f>
        <v>5.3005162037037812E-3</v>
      </c>
    </row>
    <row r="14" spans="1:10" x14ac:dyDescent="0.3">
      <c r="A14" s="107">
        <f t="shared" ca="1" si="1"/>
        <v>37</v>
      </c>
      <c r="B14" s="108">
        <f t="shared" ca="1" si="4"/>
        <v>4</v>
      </c>
      <c r="C14" s="112">
        <f t="shared" ca="1" si="5"/>
        <v>4</v>
      </c>
      <c r="D14" s="113">
        <f t="shared" ca="1" si="6"/>
        <v>2340</v>
      </c>
      <c r="E14" s="114" t="str">
        <f t="shared" ca="1" si="7"/>
        <v>Troyan</v>
      </c>
      <c r="F14" s="112" t="str">
        <f t="shared" ca="1" si="0"/>
        <v>ICRJ</v>
      </c>
      <c r="G14" s="115">
        <f t="shared" ca="1" si="2"/>
        <v>0.64515046296296297</v>
      </c>
      <c r="H14" s="115">
        <f t="shared" ca="1" si="3"/>
        <v>0.10001157407407402</v>
      </c>
      <c r="I14" s="115">
        <f t="shared" ca="1" si="8"/>
        <v>9.1440582175925877E-2</v>
      </c>
      <c r="J14" s="115">
        <f t="shared" ca="1" si="9"/>
        <v>5.963892361111181E-3</v>
      </c>
    </row>
    <row r="15" spans="1:10" x14ac:dyDescent="0.3">
      <c r="A15" s="107" t="str">
        <f t="shared" ca="1" si="1"/>
        <v xml:space="preserve"> </v>
      </c>
      <c r="B15" s="108" t="str">
        <f t="shared" ca="1" si="4"/>
        <v xml:space="preserve"> </v>
      </c>
      <c r="C15" s="112" t="str">
        <f t="shared" ca="1" si="5"/>
        <v xml:space="preserve"> </v>
      </c>
      <c r="D15" s="113" t="str">
        <f t="shared" ca="1" si="6"/>
        <v xml:space="preserve"> </v>
      </c>
      <c r="E15" s="114" t="str">
        <f t="shared" ca="1" si="7"/>
        <v xml:space="preserve"> </v>
      </c>
      <c r="F15" s="112" t="str">
        <f t="shared" ca="1" si="0"/>
        <v xml:space="preserve"> </v>
      </c>
      <c r="G15" s="115" t="str">
        <f t="shared" ca="1" si="2"/>
        <v xml:space="preserve"> </v>
      </c>
      <c r="H15" s="115" t="str">
        <f t="shared" ca="1" si="3"/>
        <v xml:space="preserve"> </v>
      </c>
      <c r="I15" s="115" t="str">
        <f t="shared" ca="1" si="8"/>
        <v xml:space="preserve"> </v>
      </c>
      <c r="J15" s="115" t="str">
        <f t="shared" ca="1" si="9"/>
        <v xml:space="preserve"> </v>
      </c>
    </row>
    <row r="16" spans="1:10" x14ac:dyDescent="0.3">
      <c r="A16" s="107" t="str">
        <f t="shared" ca="1" si="1"/>
        <v xml:space="preserve"> </v>
      </c>
      <c r="B16" s="108" t="str">
        <f t="shared" ca="1" si="4"/>
        <v xml:space="preserve"> </v>
      </c>
      <c r="C16" s="112" t="str">
        <f t="shared" ca="1" si="5"/>
        <v xml:space="preserve"> </v>
      </c>
      <c r="D16" s="113" t="str">
        <f t="shared" ca="1" si="6"/>
        <v xml:space="preserve"> </v>
      </c>
      <c r="E16" s="114" t="str">
        <f t="shared" ca="1" si="7"/>
        <v xml:space="preserve"> </v>
      </c>
      <c r="F16" s="112" t="str">
        <f t="shared" ca="1" si="0"/>
        <v xml:space="preserve"> </v>
      </c>
      <c r="G16" s="115" t="str">
        <f t="shared" ca="1" si="2"/>
        <v xml:space="preserve"> </v>
      </c>
      <c r="H16" s="115" t="str">
        <f t="shared" ca="1" si="3"/>
        <v xml:space="preserve"> </v>
      </c>
      <c r="I16" s="115" t="str">
        <f t="shared" ca="1" si="8"/>
        <v xml:space="preserve"> </v>
      </c>
      <c r="J16" s="115" t="str">
        <f t="shared" ca="1" si="9"/>
        <v xml:space="preserve"> </v>
      </c>
    </row>
    <row r="17" spans="1:10" x14ac:dyDescent="0.3">
      <c r="A17" s="107" t="str">
        <f t="shared" ca="1" si="1"/>
        <v xml:space="preserve"> </v>
      </c>
      <c r="B17" s="108" t="str">
        <f t="shared" ca="1" si="4"/>
        <v xml:space="preserve"> </v>
      </c>
      <c r="C17" s="112" t="str">
        <f t="shared" ca="1" si="5"/>
        <v xml:space="preserve"> </v>
      </c>
      <c r="D17" s="113" t="str">
        <f t="shared" ca="1" si="6"/>
        <v xml:space="preserve"> </v>
      </c>
      <c r="E17" s="114" t="str">
        <f t="shared" ca="1" si="7"/>
        <v xml:space="preserve"> </v>
      </c>
      <c r="F17" s="112" t="str">
        <f t="shared" ca="1" si="0"/>
        <v xml:space="preserve"> </v>
      </c>
      <c r="G17" s="115" t="str">
        <f t="shared" ca="1" si="2"/>
        <v xml:space="preserve"> </v>
      </c>
      <c r="H17" s="115" t="str">
        <f t="shared" ca="1" si="3"/>
        <v xml:space="preserve"> </v>
      </c>
      <c r="I17" s="115" t="str">
        <f t="shared" ca="1" si="8"/>
        <v xml:space="preserve"> </v>
      </c>
      <c r="J17" s="115" t="str">
        <f t="shared" ca="1" si="9"/>
        <v xml:space="preserve"> </v>
      </c>
    </row>
    <row r="18" spans="1:10" x14ac:dyDescent="0.3">
      <c r="A18" s="107" t="str">
        <f t="shared" ca="1" si="1"/>
        <v xml:space="preserve"> </v>
      </c>
      <c r="B18" s="108" t="str">
        <f t="shared" ca="1" si="4"/>
        <v xml:space="preserve"> </v>
      </c>
      <c r="C18" s="112" t="str">
        <f t="shared" ca="1" si="5"/>
        <v xml:space="preserve"> </v>
      </c>
      <c r="D18" s="113" t="str">
        <f t="shared" ca="1" si="6"/>
        <v xml:space="preserve"> </v>
      </c>
      <c r="E18" s="114" t="str">
        <f t="shared" ca="1" si="7"/>
        <v xml:space="preserve"> </v>
      </c>
      <c r="F18" s="112" t="str">
        <f t="shared" ca="1" si="0"/>
        <v xml:space="preserve"> </v>
      </c>
      <c r="G18" s="115" t="str">
        <f t="shared" ca="1" si="2"/>
        <v xml:space="preserve"> </v>
      </c>
      <c r="H18" s="115" t="str">
        <f t="shared" ca="1" si="3"/>
        <v xml:space="preserve"> </v>
      </c>
      <c r="I18" s="115" t="str">
        <f t="shared" ca="1" si="8"/>
        <v xml:space="preserve"> </v>
      </c>
      <c r="J18" s="115" t="str">
        <f t="shared" ca="1" si="9"/>
        <v xml:space="preserve"> </v>
      </c>
    </row>
    <row r="19" spans="1:10" x14ac:dyDescent="0.3">
      <c r="A19" s="107" t="str">
        <f t="shared" ca="1" si="1"/>
        <v xml:space="preserve"> </v>
      </c>
      <c r="B19" s="108" t="str">
        <f t="shared" ca="1" si="4"/>
        <v xml:space="preserve"> </v>
      </c>
      <c r="C19" s="112" t="str">
        <f t="shared" ca="1" si="5"/>
        <v xml:space="preserve"> </v>
      </c>
      <c r="D19" s="113" t="str">
        <f t="shared" ca="1" si="6"/>
        <v xml:space="preserve"> </v>
      </c>
      <c r="E19" s="114" t="str">
        <f t="shared" ca="1" si="7"/>
        <v xml:space="preserve"> </v>
      </c>
      <c r="F19" s="112" t="str">
        <f t="shared" ca="1" si="0"/>
        <v xml:space="preserve"> </v>
      </c>
      <c r="G19" s="115" t="str">
        <f t="shared" ca="1" si="2"/>
        <v xml:space="preserve"> </v>
      </c>
      <c r="H19" s="115" t="str">
        <f t="shared" ca="1" si="3"/>
        <v xml:space="preserve"> </v>
      </c>
      <c r="I19" s="115" t="str">
        <f t="shared" ca="1" si="8"/>
        <v xml:space="preserve"> </v>
      </c>
      <c r="J19" s="115" t="str">
        <f t="shared" ca="1" si="9"/>
        <v xml:space="preserve"> </v>
      </c>
    </row>
    <row r="20" spans="1:10" x14ac:dyDescent="0.3">
      <c r="A20" s="107" t="str">
        <f t="shared" ca="1" si="1"/>
        <v xml:space="preserve"> </v>
      </c>
      <c r="B20" s="108" t="str">
        <f t="shared" ca="1" si="4"/>
        <v xml:space="preserve"> </v>
      </c>
      <c r="C20" s="112" t="str">
        <f t="shared" ca="1" si="5"/>
        <v xml:space="preserve"> </v>
      </c>
      <c r="D20" s="113" t="str">
        <f t="shared" ca="1" si="6"/>
        <v xml:space="preserve"> </v>
      </c>
      <c r="E20" s="114" t="str">
        <f t="shared" ca="1" si="7"/>
        <v xml:space="preserve"> </v>
      </c>
      <c r="F20" s="112" t="str">
        <f t="shared" ca="1" si="0"/>
        <v xml:space="preserve"> </v>
      </c>
      <c r="G20" s="115" t="str">
        <f t="shared" ca="1" si="2"/>
        <v xml:space="preserve"> </v>
      </c>
      <c r="H20" s="115" t="str">
        <f t="shared" ca="1" si="3"/>
        <v xml:space="preserve"> </v>
      </c>
      <c r="I20" s="115" t="str">
        <f t="shared" ca="1" si="8"/>
        <v xml:space="preserve"> </v>
      </c>
      <c r="J20" s="115" t="str">
        <f t="shared" ca="1" si="9"/>
        <v xml:space="preserve"> </v>
      </c>
    </row>
    <row r="21" spans="1:10" x14ac:dyDescent="0.3">
      <c r="A21" s="107" t="str">
        <f t="shared" ca="1" si="1"/>
        <v xml:space="preserve"> </v>
      </c>
      <c r="B21" s="108" t="str">
        <f t="shared" ca="1" si="4"/>
        <v xml:space="preserve"> </v>
      </c>
      <c r="C21" s="112" t="str">
        <f t="shared" ca="1" si="5"/>
        <v xml:space="preserve"> </v>
      </c>
      <c r="D21" s="113" t="str">
        <f t="shared" ca="1" si="6"/>
        <v xml:space="preserve"> </v>
      </c>
      <c r="E21" s="114" t="str">
        <f t="shared" ca="1" si="7"/>
        <v xml:space="preserve"> </v>
      </c>
      <c r="F21" s="112" t="str">
        <f t="shared" ca="1" si="0"/>
        <v xml:space="preserve"> </v>
      </c>
      <c r="G21" s="115" t="str">
        <f t="shared" ca="1" si="2"/>
        <v xml:space="preserve"> </v>
      </c>
      <c r="H21" s="115" t="str">
        <f t="shared" ca="1" si="3"/>
        <v xml:space="preserve"> </v>
      </c>
      <c r="I21" s="115" t="str">
        <f t="shared" ca="1" si="8"/>
        <v xml:space="preserve"> </v>
      </c>
      <c r="J21" s="115" t="str">
        <f t="shared" ca="1" si="9"/>
        <v xml:space="preserve"> </v>
      </c>
    </row>
    <row r="22" spans="1:10" x14ac:dyDescent="0.3">
      <c r="A22" s="107" t="str">
        <f t="shared" ca="1" si="1"/>
        <v xml:space="preserve"> </v>
      </c>
      <c r="B22" s="108" t="str">
        <f t="shared" ca="1" si="4"/>
        <v xml:space="preserve"> </v>
      </c>
      <c r="C22" s="112" t="str">
        <f t="shared" ca="1" si="5"/>
        <v xml:space="preserve"> </v>
      </c>
      <c r="D22" s="113" t="str">
        <f t="shared" ca="1" si="6"/>
        <v xml:space="preserve"> </v>
      </c>
      <c r="E22" s="114" t="str">
        <f t="shared" ca="1" si="7"/>
        <v xml:space="preserve"> </v>
      </c>
      <c r="F22" s="112" t="str">
        <f t="shared" ca="1" si="0"/>
        <v xml:space="preserve"> </v>
      </c>
      <c r="G22" s="115" t="str">
        <f t="shared" ca="1" si="2"/>
        <v xml:space="preserve"> </v>
      </c>
      <c r="H22" s="115" t="str">
        <f t="shared" ca="1" si="3"/>
        <v xml:space="preserve"> </v>
      </c>
      <c r="I22" s="115" t="str">
        <f t="shared" ca="1" si="8"/>
        <v xml:space="preserve"> </v>
      </c>
      <c r="J22" s="115" t="str">
        <f t="shared" ca="1" si="9"/>
        <v xml:space="preserve"> </v>
      </c>
    </row>
    <row r="23" spans="1:10" x14ac:dyDescent="0.3">
      <c r="A23" s="107" t="str">
        <f t="shared" ca="1" si="1"/>
        <v xml:space="preserve"> </v>
      </c>
      <c r="B23" s="108" t="str">
        <f t="shared" ca="1" si="4"/>
        <v xml:space="preserve"> </v>
      </c>
      <c r="C23" s="112" t="str">
        <f t="shared" ca="1" si="5"/>
        <v xml:space="preserve"> </v>
      </c>
      <c r="D23" s="113" t="str">
        <f t="shared" ca="1" si="6"/>
        <v xml:space="preserve"> </v>
      </c>
      <c r="E23" s="114" t="str">
        <f t="shared" ca="1" si="7"/>
        <v xml:space="preserve"> </v>
      </c>
      <c r="F23" s="112" t="str">
        <f t="shared" ca="1" si="0"/>
        <v xml:space="preserve"> </v>
      </c>
      <c r="G23" s="115" t="str">
        <f t="shared" ca="1" si="2"/>
        <v xml:space="preserve"> </v>
      </c>
      <c r="H23" s="115" t="str">
        <f t="shared" ca="1" si="3"/>
        <v xml:space="preserve"> </v>
      </c>
      <c r="I23" s="115" t="str">
        <f t="shared" ca="1" si="8"/>
        <v xml:space="preserve"> </v>
      </c>
      <c r="J23" s="115" t="str">
        <f t="shared" ca="1" si="9"/>
        <v xml:space="preserve"> </v>
      </c>
    </row>
    <row r="24" spans="1:10" x14ac:dyDescent="0.3">
      <c r="A24" s="107" t="str">
        <f t="shared" ca="1" si="1"/>
        <v xml:space="preserve"> </v>
      </c>
      <c r="B24" s="108" t="str">
        <f t="shared" ca="1" si="4"/>
        <v xml:space="preserve"> </v>
      </c>
      <c r="C24" s="112" t="str">
        <f t="shared" ca="1" si="5"/>
        <v xml:space="preserve"> </v>
      </c>
      <c r="D24" s="113" t="str">
        <f t="shared" ca="1" si="6"/>
        <v xml:space="preserve"> </v>
      </c>
      <c r="E24" s="114" t="str">
        <f t="shared" ca="1" si="7"/>
        <v xml:space="preserve"> </v>
      </c>
      <c r="F24" s="112" t="str">
        <f t="shared" ca="1" si="0"/>
        <v xml:space="preserve"> </v>
      </c>
      <c r="G24" s="115" t="str">
        <f t="shared" ca="1" si="2"/>
        <v xml:space="preserve"> </v>
      </c>
      <c r="H24" s="115" t="str">
        <f t="shared" ca="1" si="3"/>
        <v xml:space="preserve"> </v>
      </c>
      <c r="I24" s="115" t="str">
        <f t="shared" ca="1" si="8"/>
        <v xml:space="preserve"> </v>
      </c>
      <c r="J24" s="115" t="str">
        <f t="shared" ca="1" si="9"/>
        <v xml:space="preserve"> </v>
      </c>
    </row>
    <row r="25" spans="1:10" x14ac:dyDescent="0.3">
      <c r="A25" s="107" t="str">
        <f t="shared" ca="1" si="1"/>
        <v xml:space="preserve"> </v>
      </c>
      <c r="B25" s="108" t="str">
        <f t="shared" ca="1" si="4"/>
        <v xml:space="preserve"> </v>
      </c>
      <c r="C25" s="112" t="str">
        <f t="shared" ca="1" si="5"/>
        <v xml:space="preserve"> </v>
      </c>
      <c r="D25" s="113" t="str">
        <f t="shared" ca="1" si="6"/>
        <v xml:space="preserve"> </v>
      </c>
      <c r="E25" s="114" t="str">
        <f t="shared" ca="1" si="7"/>
        <v xml:space="preserve"> </v>
      </c>
      <c r="F25" s="112" t="str">
        <f t="shared" ca="1" si="0"/>
        <v xml:space="preserve"> </v>
      </c>
      <c r="G25" s="115" t="str">
        <f t="shared" ca="1" si="2"/>
        <v xml:space="preserve"> </v>
      </c>
      <c r="H25" s="115" t="str">
        <f t="shared" ca="1" si="3"/>
        <v xml:space="preserve"> </v>
      </c>
      <c r="I25" s="115" t="str">
        <f t="shared" ca="1" si="8"/>
        <v xml:space="preserve"> </v>
      </c>
      <c r="J25" s="115" t="str">
        <f t="shared" ca="1" si="9"/>
        <v xml:space="preserve"> </v>
      </c>
    </row>
    <row r="26" spans="1:10" x14ac:dyDescent="0.3">
      <c r="A26" s="107" t="str">
        <f t="shared" ca="1" si="1"/>
        <v xml:space="preserve"> </v>
      </c>
      <c r="B26" s="108" t="str">
        <f t="shared" ca="1" si="4"/>
        <v xml:space="preserve"> </v>
      </c>
      <c r="C26" s="112" t="str">
        <f t="shared" ca="1" si="5"/>
        <v xml:space="preserve"> </v>
      </c>
      <c r="D26" s="113" t="str">
        <f t="shared" ca="1" si="6"/>
        <v xml:space="preserve"> </v>
      </c>
      <c r="E26" s="114" t="str">
        <f t="shared" ca="1" si="7"/>
        <v xml:space="preserve"> </v>
      </c>
      <c r="F26" s="112" t="str">
        <f t="shared" ca="1" si="0"/>
        <v xml:space="preserve"> </v>
      </c>
      <c r="G26" s="115" t="str">
        <f t="shared" ca="1" si="2"/>
        <v xml:space="preserve"> </v>
      </c>
      <c r="H26" s="115" t="str">
        <f t="shared" ca="1" si="3"/>
        <v xml:space="preserve"> </v>
      </c>
      <c r="I26" s="115" t="str">
        <f t="shared" ca="1" si="8"/>
        <v xml:space="preserve"> </v>
      </c>
      <c r="J26" s="115" t="str">
        <f t="shared" ca="1" si="9"/>
        <v xml:space="preserve"> </v>
      </c>
    </row>
    <row r="27" spans="1:10" x14ac:dyDescent="0.3">
      <c r="A27" s="107" t="str">
        <f t="shared" ca="1" si="1"/>
        <v xml:space="preserve"> </v>
      </c>
      <c r="B27" s="108" t="str">
        <f t="shared" ca="1" si="4"/>
        <v xml:space="preserve"> </v>
      </c>
      <c r="C27" s="112" t="str">
        <f t="shared" ca="1" si="5"/>
        <v xml:space="preserve"> </v>
      </c>
      <c r="D27" s="113" t="str">
        <f t="shared" ca="1" si="6"/>
        <v xml:space="preserve"> </v>
      </c>
      <c r="E27" s="114" t="str">
        <f t="shared" ca="1" si="7"/>
        <v xml:space="preserve"> </v>
      </c>
      <c r="F27" s="112" t="str">
        <f t="shared" ca="1" si="0"/>
        <v xml:space="preserve"> </v>
      </c>
      <c r="G27" s="115" t="str">
        <f t="shared" ca="1" si="2"/>
        <v xml:space="preserve"> </v>
      </c>
      <c r="H27" s="115" t="str">
        <f t="shared" ca="1" si="3"/>
        <v xml:space="preserve"> </v>
      </c>
      <c r="I27" s="115" t="str">
        <f t="shared" ca="1" si="8"/>
        <v xml:space="preserve"> </v>
      </c>
      <c r="J27" s="115" t="str">
        <f t="shared" ca="1" si="9"/>
        <v xml:space="preserve"> </v>
      </c>
    </row>
    <row r="28" spans="1:10" x14ac:dyDescent="0.3">
      <c r="A28" s="107" t="str">
        <f t="shared" ca="1" si="1"/>
        <v xml:space="preserve"> </v>
      </c>
      <c r="B28" s="108" t="str">
        <f t="shared" ca="1" si="4"/>
        <v xml:space="preserve"> </v>
      </c>
      <c r="C28" s="112" t="str">
        <f t="shared" ca="1" si="5"/>
        <v xml:space="preserve"> </v>
      </c>
      <c r="D28" s="113" t="str">
        <f t="shared" ca="1" si="6"/>
        <v xml:space="preserve"> </v>
      </c>
      <c r="E28" s="114" t="str">
        <f t="shared" ca="1" si="7"/>
        <v xml:space="preserve"> </v>
      </c>
      <c r="F28" s="112" t="str">
        <f t="shared" ca="1" si="0"/>
        <v xml:space="preserve"> </v>
      </c>
      <c r="G28" s="115" t="str">
        <f t="shared" ca="1" si="2"/>
        <v xml:space="preserve"> </v>
      </c>
      <c r="H28" s="115" t="str">
        <f t="shared" ca="1" si="3"/>
        <v xml:space="preserve"> </v>
      </c>
      <c r="I28" s="115" t="str">
        <f t="shared" ca="1" si="8"/>
        <v xml:space="preserve"> </v>
      </c>
      <c r="J28" s="115" t="str">
        <f t="shared" ca="1" si="9"/>
        <v xml:space="preserve"> </v>
      </c>
    </row>
    <row r="29" spans="1:10" x14ac:dyDescent="0.3">
      <c r="A29" s="107" t="str">
        <f t="shared" ca="1" si="1"/>
        <v xml:space="preserve"> </v>
      </c>
      <c r="B29" s="108" t="str">
        <f t="shared" ca="1" si="4"/>
        <v xml:space="preserve"> </v>
      </c>
      <c r="C29" s="112" t="str">
        <f t="shared" ca="1" si="5"/>
        <v xml:space="preserve"> </v>
      </c>
      <c r="D29" s="113" t="str">
        <f t="shared" ca="1" si="6"/>
        <v xml:space="preserve"> </v>
      </c>
      <c r="E29" s="114" t="str">
        <f t="shared" ca="1" si="7"/>
        <v xml:space="preserve"> </v>
      </c>
      <c r="F29" s="112" t="str">
        <f t="shared" ca="1" si="0"/>
        <v xml:space="preserve"> </v>
      </c>
      <c r="G29" s="115" t="str">
        <f t="shared" ca="1" si="2"/>
        <v xml:space="preserve"> </v>
      </c>
      <c r="H29" s="115" t="str">
        <f t="shared" ca="1" si="3"/>
        <v xml:space="preserve"> </v>
      </c>
      <c r="I29" s="115" t="str">
        <f t="shared" ca="1" si="8"/>
        <v xml:space="preserve"> </v>
      </c>
      <c r="J29" s="115" t="str">
        <f t="shared" ca="1" si="9"/>
        <v xml:space="preserve"> </v>
      </c>
    </row>
    <row r="30" spans="1:10" x14ac:dyDescent="0.3">
      <c r="A30" s="107" t="str">
        <f t="shared" ca="1" si="1"/>
        <v xml:space="preserve"> </v>
      </c>
      <c r="B30" s="108" t="str">
        <f t="shared" ca="1" si="4"/>
        <v xml:space="preserve"> </v>
      </c>
      <c r="C30" s="112" t="str">
        <f t="shared" ca="1" si="5"/>
        <v xml:space="preserve"> </v>
      </c>
      <c r="D30" s="113" t="str">
        <f t="shared" ca="1" si="6"/>
        <v xml:space="preserve"> </v>
      </c>
      <c r="E30" s="114" t="str">
        <f t="shared" ca="1" si="7"/>
        <v xml:space="preserve"> </v>
      </c>
      <c r="F30" s="112" t="str">
        <f t="shared" ca="1" si="0"/>
        <v xml:space="preserve"> </v>
      </c>
      <c r="G30" s="115" t="str">
        <f t="shared" ca="1" si="2"/>
        <v xml:space="preserve"> </v>
      </c>
      <c r="H30" s="115" t="str">
        <f t="shared" ca="1" si="3"/>
        <v xml:space="preserve"> </v>
      </c>
      <c r="I30" s="115" t="str">
        <f t="shared" ca="1" si="8"/>
        <v xml:space="preserve"> </v>
      </c>
      <c r="J30" s="115" t="str">
        <f t="shared" ca="1" si="9"/>
        <v xml:space="preserve"> </v>
      </c>
    </row>
    <row r="31" spans="1:10" x14ac:dyDescent="0.3">
      <c r="A31" s="107" t="str">
        <f t="shared" ca="1" si="1"/>
        <v xml:space="preserve"> </v>
      </c>
      <c r="B31" s="108" t="str">
        <f t="shared" ca="1" si="4"/>
        <v xml:space="preserve"> </v>
      </c>
      <c r="C31" s="112" t="str">
        <f t="shared" ca="1" si="5"/>
        <v xml:space="preserve"> </v>
      </c>
      <c r="D31" s="113" t="str">
        <f t="shared" ca="1" si="6"/>
        <v xml:space="preserve"> </v>
      </c>
      <c r="E31" s="114" t="str">
        <f t="shared" ca="1" si="7"/>
        <v xml:space="preserve"> </v>
      </c>
      <c r="F31" s="112" t="str">
        <f t="shared" ca="1" si="0"/>
        <v xml:space="preserve"> </v>
      </c>
      <c r="G31" s="115" t="str">
        <f t="shared" ca="1" si="2"/>
        <v xml:space="preserve"> </v>
      </c>
      <c r="H31" s="115" t="str">
        <f t="shared" ca="1" si="3"/>
        <v xml:space="preserve"> </v>
      </c>
      <c r="I31" s="115" t="str">
        <f t="shared" ca="1" si="8"/>
        <v xml:space="preserve"> </v>
      </c>
      <c r="J31" s="115" t="str">
        <f t="shared" ca="1" si="9"/>
        <v xml:space="preserve"> </v>
      </c>
    </row>
    <row r="32" spans="1:10" x14ac:dyDescent="0.3">
      <c r="A32" s="107" t="str">
        <f t="shared" ca="1" si="1"/>
        <v xml:space="preserve"> </v>
      </c>
      <c r="B32" s="108" t="str">
        <f t="shared" ca="1" si="4"/>
        <v xml:space="preserve"> </v>
      </c>
      <c r="C32" s="112" t="str">
        <f t="shared" ca="1" si="5"/>
        <v xml:space="preserve"> </v>
      </c>
      <c r="D32" s="113" t="str">
        <f t="shared" ca="1" si="6"/>
        <v xml:space="preserve"> </v>
      </c>
      <c r="E32" s="114" t="str">
        <f t="shared" ca="1" si="7"/>
        <v xml:space="preserve"> </v>
      </c>
      <c r="F32" s="112" t="str">
        <f t="shared" ca="1" si="0"/>
        <v xml:space="preserve"> </v>
      </c>
      <c r="G32" s="115" t="str">
        <f t="shared" ca="1" si="2"/>
        <v xml:space="preserve"> </v>
      </c>
      <c r="H32" s="115" t="str">
        <f t="shared" ca="1" si="3"/>
        <v xml:space="preserve"> </v>
      </c>
      <c r="I32" s="115" t="str">
        <f t="shared" ca="1" si="8"/>
        <v xml:space="preserve"> </v>
      </c>
      <c r="J32" s="115" t="str">
        <f t="shared" ca="1" si="9"/>
        <v xml:space="preserve"> </v>
      </c>
    </row>
    <row r="33" spans="1:10" x14ac:dyDescent="0.3">
      <c r="A33" s="107" t="str">
        <f t="shared" ca="1" si="1"/>
        <v xml:space="preserve"> </v>
      </c>
      <c r="B33" s="108" t="str">
        <f t="shared" ca="1" si="4"/>
        <v xml:space="preserve"> </v>
      </c>
      <c r="C33" s="112" t="str">
        <f t="shared" ca="1" si="5"/>
        <v xml:space="preserve"> </v>
      </c>
      <c r="D33" s="113" t="str">
        <f t="shared" ca="1" si="6"/>
        <v xml:space="preserve"> </v>
      </c>
      <c r="E33" s="114" t="str">
        <f t="shared" ca="1" si="7"/>
        <v xml:space="preserve"> </v>
      </c>
      <c r="F33" s="112" t="str">
        <f t="shared" ca="1" si="0"/>
        <v xml:space="preserve"> </v>
      </c>
      <c r="G33" s="115" t="str">
        <f t="shared" ca="1" si="2"/>
        <v xml:space="preserve"> </v>
      </c>
      <c r="H33" s="115" t="str">
        <f t="shared" ca="1" si="3"/>
        <v xml:space="preserve"> </v>
      </c>
      <c r="I33" s="115" t="str">
        <f t="shared" ca="1" si="8"/>
        <v xml:space="preserve"> </v>
      </c>
      <c r="J33" s="115" t="str">
        <f t="shared" ca="1" si="9"/>
        <v xml:space="preserve"> </v>
      </c>
    </row>
    <row r="34" spans="1:10" x14ac:dyDescent="0.3">
      <c r="A34" s="107" t="str">
        <f t="shared" ca="1" si="1"/>
        <v xml:space="preserve"> </v>
      </c>
      <c r="B34" s="108" t="str">
        <f t="shared" ca="1" si="4"/>
        <v xml:space="preserve"> </v>
      </c>
      <c r="C34" s="112" t="str">
        <f t="shared" ca="1" si="5"/>
        <v xml:space="preserve"> </v>
      </c>
      <c r="D34" s="113" t="str">
        <f t="shared" ca="1" si="6"/>
        <v xml:space="preserve"> </v>
      </c>
      <c r="E34" s="114" t="str">
        <f t="shared" ca="1" si="7"/>
        <v xml:space="preserve"> </v>
      </c>
      <c r="F34" s="112" t="str">
        <f t="shared" ca="1" si="0"/>
        <v xml:space="preserve"> </v>
      </c>
      <c r="G34" s="115" t="str">
        <f t="shared" ca="1" si="2"/>
        <v xml:space="preserve"> </v>
      </c>
      <c r="H34" s="115" t="str">
        <f t="shared" ca="1" si="3"/>
        <v xml:space="preserve"> </v>
      </c>
      <c r="I34" s="115" t="str">
        <f t="shared" ca="1" si="8"/>
        <v xml:space="preserve"> </v>
      </c>
      <c r="J34" s="115" t="str">
        <f t="shared" ca="1" si="9"/>
        <v xml:space="preserve"> </v>
      </c>
    </row>
    <row r="35" spans="1:10" x14ac:dyDescent="0.3">
      <c r="A35" s="107" t="str">
        <f t="shared" ca="1" si="1"/>
        <v xml:space="preserve"> </v>
      </c>
      <c r="B35" s="108" t="str">
        <f t="shared" ca="1" si="4"/>
        <v xml:space="preserve"> </v>
      </c>
      <c r="C35" s="112" t="str">
        <f t="shared" ca="1" si="5"/>
        <v xml:space="preserve"> </v>
      </c>
      <c r="D35" s="113" t="str">
        <f t="shared" ca="1" si="6"/>
        <v xml:space="preserve"> </v>
      </c>
      <c r="E35" s="114" t="str">
        <f t="shared" ca="1" si="7"/>
        <v xml:space="preserve"> </v>
      </c>
      <c r="F35" s="112" t="str">
        <f t="shared" ca="1" si="0"/>
        <v xml:space="preserve"> </v>
      </c>
      <c r="G35" s="115" t="str">
        <f t="shared" ca="1" si="2"/>
        <v xml:space="preserve"> </v>
      </c>
      <c r="H35" s="115" t="str">
        <f t="shared" ca="1" si="3"/>
        <v xml:space="preserve"> </v>
      </c>
      <c r="I35" s="115" t="str">
        <f t="shared" ca="1" si="8"/>
        <v xml:space="preserve"> </v>
      </c>
      <c r="J35" s="115" t="str">
        <f t="shared" ca="1" si="9"/>
        <v xml:space="preserve"> </v>
      </c>
    </row>
    <row r="36" spans="1:10" x14ac:dyDescent="0.3">
      <c r="A36" s="107" t="str">
        <f t="shared" ca="1" si="1"/>
        <v xml:space="preserve"> </v>
      </c>
      <c r="B36" s="108" t="str">
        <f t="shared" ca="1" si="4"/>
        <v xml:space="preserve"> </v>
      </c>
      <c r="C36" s="112" t="str">
        <f t="shared" ca="1" si="5"/>
        <v xml:space="preserve"> </v>
      </c>
      <c r="D36" s="113" t="str">
        <f t="shared" ca="1" si="6"/>
        <v xml:space="preserve"> </v>
      </c>
      <c r="E36" s="114" t="str">
        <f t="shared" ca="1" si="7"/>
        <v xml:space="preserve"> </v>
      </c>
      <c r="F36" s="112" t="str">
        <f t="shared" ca="1" si="0"/>
        <v xml:space="preserve"> </v>
      </c>
      <c r="G36" s="115" t="str">
        <f t="shared" ca="1" si="2"/>
        <v xml:space="preserve"> </v>
      </c>
      <c r="H36" s="115" t="str">
        <f t="shared" ca="1" si="3"/>
        <v xml:space="preserve"> </v>
      </c>
      <c r="I36" s="115" t="str">
        <f t="shared" ca="1" si="8"/>
        <v xml:space="preserve"> </v>
      </c>
      <c r="J36" s="115" t="str">
        <f t="shared" ca="1" si="9"/>
        <v xml:space="preserve"> </v>
      </c>
    </row>
    <row r="37" spans="1:10" x14ac:dyDescent="0.3">
      <c r="A37" s="107" t="str">
        <f t="shared" ca="1" si="1"/>
        <v xml:space="preserve"> </v>
      </c>
      <c r="B37" s="108" t="str">
        <f t="shared" ca="1" si="4"/>
        <v xml:space="preserve"> </v>
      </c>
      <c r="C37" s="112" t="str">
        <f t="shared" ca="1" si="5"/>
        <v xml:space="preserve"> </v>
      </c>
      <c r="D37" s="113" t="str">
        <f t="shared" ca="1" si="6"/>
        <v xml:space="preserve"> </v>
      </c>
      <c r="E37" s="114" t="str">
        <f t="shared" ca="1" si="7"/>
        <v xml:space="preserve"> </v>
      </c>
      <c r="F37" s="112" t="str">
        <f t="shared" ca="1" si="0"/>
        <v xml:space="preserve"> </v>
      </c>
      <c r="G37" s="115" t="str">
        <f t="shared" ca="1" si="2"/>
        <v xml:space="preserve"> </v>
      </c>
      <c r="H37" s="115" t="str">
        <f t="shared" ca="1" si="3"/>
        <v xml:space="preserve"> </v>
      </c>
      <c r="I37" s="115" t="str">
        <f t="shared" ca="1" si="8"/>
        <v xml:space="preserve"> </v>
      </c>
      <c r="J37" s="115" t="str">
        <f t="shared" ca="1" si="9"/>
        <v xml:space="preserve"> </v>
      </c>
    </row>
    <row r="38" spans="1:10" x14ac:dyDescent="0.3">
      <c r="A38" s="107" t="str">
        <f t="shared" ca="1" si="1"/>
        <v xml:space="preserve"> </v>
      </c>
      <c r="B38" s="108" t="str">
        <f t="shared" ca="1" si="4"/>
        <v xml:space="preserve"> </v>
      </c>
      <c r="C38" s="112" t="str">
        <f t="shared" ca="1" si="5"/>
        <v xml:space="preserve"> </v>
      </c>
      <c r="D38" s="113" t="str">
        <f t="shared" ca="1" si="6"/>
        <v xml:space="preserve"> </v>
      </c>
      <c r="E38" s="114" t="str">
        <f t="shared" ca="1" si="7"/>
        <v xml:space="preserve"> </v>
      </c>
      <c r="F38" s="112" t="str">
        <f t="shared" ca="1" si="0"/>
        <v xml:space="preserve"> </v>
      </c>
      <c r="G38" s="115" t="str">
        <f t="shared" ca="1" si="2"/>
        <v xml:space="preserve"> </v>
      </c>
      <c r="H38" s="115" t="str">
        <f t="shared" ca="1" si="3"/>
        <v xml:space="preserve"> </v>
      </c>
      <c r="I38" s="115" t="str">
        <f t="shared" ca="1" si="8"/>
        <v xml:space="preserve"> </v>
      </c>
      <c r="J38" s="115" t="str">
        <f t="shared" ca="1" si="9"/>
        <v xml:space="preserve"> </v>
      </c>
    </row>
    <row r="39" spans="1:10" x14ac:dyDescent="0.3">
      <c r="A39" s="107" t="str">
        <f t="shared" ca="1" si="1"/>
        <v xml:space="preserve"> </v>
      </c>
      <c r="B39" s="108" t="str">
        <f t="shared" ca="1" si="4"/>
        <v xml:space="preserve"> </v>
      </c>
      <c r="C39" s="112" t="str">
        <f t="shared" ca="1" si="5"/>
        <v xml:space="preserve"> </v>
      </c>
      <c r="D39" s="113" t="str">
        <f t="shared" ca="1" si="6"/>
        <v xml:space="preserve"> </v>
      </c>
      <c r="E39" s="114" t="str">
        <f t="shared" ca="1" si="7"/>
        <v xml:space="preserve"> </v>
      </c>
      <c r="F39" s="112" t="str">
        <f t="shared" ca="1" si="0"/>
        <v xml:space="preserve"> </v>
      </c>
      <c r="G39" s="115" t="str">
        <f t="shared" ca="1" si="2"/>
        <v xml:space="preserve"> </v>
      </c>
      <c r="H39" s="115" t="str">
        <f t="shared" ca="1" si="3"/>
        <v xml:space="preserve"> </v>
      </c>
      <c r="I39" s="115" t="str">
        <f t="shared" ca="1" si="8"/>
        <v xml:space="preserve"> </v>
      </c>
      <c r="J39" s="115" t="str">
        <f t="shared" ca="1" si="9"/>
        <v xml:space="preserve"> </v>
      </c>
    </row>
    <row r="40" spans="1:10" x14ac:dyDescent="0.3">
      <c r="A40" s="107" t="str">
        <f t="shared" ca="1" si="1"/>
        <v xml:space="preserve"> </v>
      </c>
      <c r="B40" s="108" t="str">
        <f t="shared" ca="1" si="4"/>
        <v xml:space="preserve"> </v>
      </c>
      <c r="C40" s="112" t="str">
        <f t="shared" ca="1" si="5"/>
        <v xml:space="preserve"> </v>
      </c>
      <c r="D40" s="113" t="str">
        <f t="shared" ca="1" si="6"/>
        <v xml:space="preserve"> </v>
      </c>
      <c r="E40" s="114" t="str">
        <f t="shared" ca="1" si="7"/>
        <v xml:space="preserve"> </v>
      </c>
      <c r="F40" s="112" t="str">
        <f t="shared" ca="1" si="0"/>
        <v xml:space="preserve"> </v>
      </c>
      <c r="G40" s="115" t="str">
        <f t="shared" ca="1" si="2"/>
        <v xml:space="preserve"> </v>
      </c>
      <c r="H40" s="115" t="str">
        <f t="shared" ca="1" si="3"/>
        <v xml:space="preserve"> </v>
      </c>
      <c r="I40" s="115" t="str">
        <f t="shared" ca="1" si="8"/>
        <v xml:space="preserve"> </v>
      </c>
      <c r="J40" s="115" t="str">
        <f t="shared" ca="1" si="9"/>
        <v xml:space="preserve"> </v>
      </c>
    </row>
  </sheetData>
  <sheetProtection algorithmName="SHA-512" hashValue="m8lCuJf9M1pCEq3cRdE9oo+qJomnKuVxMbKEXG0chqgy426BLsJPxu8AYh+23HILGNpNlOpnNOnVCFMOIsc3pA==" saltValue="AssmSxzrNFejkrF6fdU3+Q==" spinCount="100000" sheet="1" objects="1" scenarios="1"/>
  <mergeCells count="3">
    <mergeCell ref="C5:E5"/>
    <mergeCell ref="F5:J5"/>
    <mergeCell ref="E7:J7"/>
  </mergeCells>
  <conditionalFormatting sqref="I10:J40 A10:F40">
    <cfRule type="cellIs" dxfId="13" priority="2" operator="notEqual">
      <formula>" "</formula>
    </cfRule>
  </conditionalFormatting>
  <conditionalFormatting sqref="G10:H40">
    <cfRule type="cellIs" dxfId="12" priority="1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36DDD-8637-4131-828C-3E0E1FA4EBE0}">
  <dimension ref="A5:J40"/>
  <sheetViews>
    <sheetView showGridLines="0" topLeftCell="C1" workbookViewId="0">
      <selection activeCell="J8" sqref="J8"/>
    </sheetView>
  </sheetViews>
  <sheetFormatPr defaultRowHeight="18.75" x14ac:dyDescent="0.3"/>
  <cols>
    <col min="1" max="1" width="8" style="104" hidden="1" customWidth="1"/>
    <col min="2" max="2" width="5.28515625" style="105" hidden="1" customWidth="1"/>
    <col min="3" max="3" width="8.140625" style="116" bestFit="1" customWidth="1"/>
    <col min="4" max="4" width="7" style="102" bestFit="1" customWidth="1"/>
    <col min="5" max="5" width="16.7109375" style="103" bestFit="1" customWidth="1"/>
    <col min="6" max="6" width="7.7109375" style="103" bestFit="1" customWidth="1"/>
    <col min="7" max="10" width="12.7109375" style="103" customWidth="1"/>
    <col min="11" max="13" width="9.140625" style="103"/>
    <col min="14" max="14" width="33.140625" style="103" bestFit="1" customWidth="1"/>
    <col min="15" max="16384" width="9.140625" style="103"/>
  </cols>
  <sheetData>
    <row r="5" spans="1:10" x14ac:dyDescent="0.3">
      <c r="C5" s="121" t="s">
        <v>1004</v>
      </c>
      <c r="D5" s="121"/>
      <c r="E5" s="121"/>
      <c r="F5" s="122" t="s">
        <v>932</v>
      </c>
      <c r="G5" s="122"/>
      <c r="H5" s="122"/>
      <c r="I5" s="122"/>
      <c r="J5" s="122"/>
    </row>
    <row r="7" spans="1:10" x14ac:dyDescent="0.3">
      <c r="C7" s="103" t="s">
        <v>50</v>
      </c>
      <c r="D7" s="102" t="s">
        <v>41</v>
      </c>
      <c r="E7" s="122" t="str">
        <f ca="1">OFFSET(Classes!B1,MATCH(Classe,Classes!A:A,0)-1,0)</f>
        <v>International Rating Certificate</v>
      </c>
      <c r="F7" s="122"/>
      <c r="G7" s="122"/>
      <c r="H7" s="122"/>
      <c r="I7" s="122"/>
      <c r="J7" s="122"/>
    </row>
    <row r="8" spans="1:10" x14ac:dyDescent="0.3">
      <c r="C8" s="103"/>
      <c r="D8" s="103"/>
      <c r="E8" s="106"/>
      <c r="F8" s="106"/>
      <c r="G8" s="106"/>
      <c r="H8" s="106"/>
      <c r="I8" s="106" t="s">
        <v>965</v>
      </c>
      <c r="J8" s="117">
        <f ca="1">OFFSET(Classes!B1,MATCH(Classe,Classes!A:A,0)-1,5)</f>
        <v>0.54513888888888895</v>
      </c>
    </row>
    <row r="10" spans="1:10" x14ac:dyDescent="0.3">
      <c r="A10" s="107" t="s">
        <v>863</v>
      </c>
      <c r="B10" s="108" t="s">
        <v>812</v>
      </c>
      <c r="C10" s="109" t="s">
        <v>812</v>
      </c>
      <c r="D10" s="110" t="s">
        <v>759</v>
      </c>
      <c r="E10" s="109" t="s">
        <v>758</v>
      </c>
      <c r="F10" s="109" t="s">
        <v>820</v>
      </c>
      <c r="G10" s="111" t="s">
        <v>763</v>
      </c>
      <c r="H10" s="111" t="s">
        <v>964</v>
      </c>
      <c r="I10" s="111" t="s">
        <v>764</v>
      </c>
      <c r="J10" s="111" t="s">
        <v>808</v>
      </c>
    </row>
    <row r="11" spans="1:10" x14ac:dyDescent="0.3">
      <c r="A11" s="107">
        <f ca="1">IF(ISERROR(INDIRECT("Sumula!E"&amp;MATCH(Classe,Sumula!E:E,0)))=TRUE," ",MATCH(Classe,Sumula!E:E,0))</f>
        <v>31</v>
      </c>
      <c r="B11" s="108">
        <v>1</v>
      </c>
      <c r="C11" s="112">
        <f ca="1">IF(A11=" "," ",INDIRECT("Sumula!P"&amp;A11))</f>
        <v>1</v>
      </c>
      <c r="D11" s="113">
        <f ca="1">IF(A11=" "," ",INDIRECT("Sumula!B"&amp;A11))</f>
        <v>2520</v>
      </c>
      <c r="E11" s="114" t="str">
        <f ca="1">IF(A11=" "," ",INDIRECT("Sumula!C"&amp;A11))</f>
        <v>Fregate</v>
      </c>
      <c r="F11" s="112" t="str">
        <f t="shared" ref="F11:F40" ca="1" si="0">IF(A11=" "," ",INDIRECT("Sumula!G"&amp;A11))</f>
        <v>RYC</v>
      </c>
      <c r="G11" s="115">
        <f ca="1">IF(A11=" "," ",INDIRECT("Sumula!I"&amp;A11))</f>
        <v>0.63945601851851852</v>
      </c>
      <c r="H11" s="115">
        <f ca="1">IF(A11=" "," ",INDIRECT("Sumula!L"&amp;A11))</f>
        <v>9.431712962962957E-2</v>
      </c>
      <c r="I11" s="115">
        <f ca="1">IF(A11=" "," ",INDIRECT("Sumula!M"&amp;A11))</f>
        <v>8.3470659722222174E-2</v>
      </c>
      <c r="J11" s="115">
        <f ca="1">IF(A11=" "," ",INDIRECT("Sumula!O"&amp;A11))</f>
        <v>0</v>
      </c>
    </row>
    <row r="12" spans="1:10" x14ac:dyDescent="0.3">
      <c r="A12" s="107">
        <f t="shared" ref="A12:A40" ca="1" si="1">IF(ISERROR(INDIRECT("Sumula!E"&amp;A11+1))=TRUE," ",IF(INDIRECT("Sumula!E"&amp;A11+1)=Classe,A11+1," "))</f>
        <v>32</v>
      </c>
      <c r="B12" s="108">
        <f ca="1">IF(A12=" "," ",B11+1)</f>
        <v>2</v>
      </c>
      <c r="C12" s="112">
        <f ca="1">IF(A12=" "," ",INDIRECT("Sumula!P"&amp;A12))</f>
        <v>2</v>
      </c>
      <c r="D12" s="113">
        <f ca="1">IF(A12=" "," ",INDIRECT("Sumula!B"&amp;A12))</f>
        <v>2262</v>
      </c>
      <c r="E12" s="114" t="str">
        <f ca="1">IF(A12=" "," ",INDIRECT("Sumula!C"&amp;A12))</f>
        <v>Esculacho</v>
      </c>
      <c r="F12" s="112" t="str">
        <f t="shared" ca="1" si="0"/>
        <v>ICRJ</v>
      </c>
      <c r="G12" s="115">
        <f t="shared" ref="G12:G40" ca="1" si="2">IF(A12=" "," ",INDIRECT("Sumula!I"&amp;A12))</f>
        <v>0.63307870370370367</v>
      </c>
      <c r="H12" s="115">
        <f t="shared" ref="H12:H40" ca="1" si="3">IF(A12=" "," ",INDIRECT("Sumula!L"&amp;A12))</f>
        <v>8.7939814814814721E-2</v>
      </c>
      <c r="I12" s="115">
        <f ca="1">IF(A12=" "," ",INDIRECT("Sumula!M"&amp;A12))</f>
        <v>8.7236296296296201E-2</v>
      </c>
      <c r="J12" s="115">
        <f ca="1">IF(A12=" "," ",INDIRECT("Sumula!O"&amp;A12))</f>
        <v>3.7656365740740272E-3</v>
      </c>
    </row>
    <row r="13" spans="1:10" x14ac:dyDescent="0.3">
      <c r="A13" s="107">
        <f t="shared" ca="1" si="1"/>
        <v>33</v>
      </c>
      <c r="B13" s="108">
        <f t="shared" ref="B13:B40" ca="1" si="4">IF(A13=" "," ",B12+1)</f>
        <v>3</v>
      </c>
      <c r="C13" s="112">
        <f t="shared" ref="C13:C40" ca="1" si="5">IF(A13=" "," ",INDIRECT("Sumula!P"&amp;A13))</f>
        <v>3</v>
      </c>
      <c r="D13" s="113">
        <f t="shared" ref="D13:D40" ca="1" si="6">IF(A13=" "," ",INDIRECT("Sumula!B"&amp;A13))</f>
        <v>2275</v>
      </c>
      <c r="E13" s="114" t="str">
        <f t="shared" ref="E13:E40" ca="1" si="7">IF(A13=" "," ",INDIRECT("Sumula!C"&amp;A13))</f>
        <v>Saravah</v>
      </c>
      <c r="F13" s="112" t="str">
        <f t="shared" ca="1" si="0"/>
        <v>ICRJ</v>
      </c>
      <c r="G13" s="115">
        <f t="shared" ca="1" si="2"/>
        <v>0.62178240740740742</v>
      </c>
      <c r="H13" s="115">
        <f t="shared" ca="1" si="3"/>
        <v>7.6643518518518472E-2</v>
      </c>
      <c r="I13" s="115">
        <f t="shared" ref="I13:I40" ca="1" si="8">IF(A13=" "," ",INDIRECT("Sumula!M"&amp;A13))</f>
        <v>9.0669282407407362E-2</v>
      </c>
      <c r="J13" s="115">
        <f t="shared" ref="J13:J40" ca="1" si="9">IF(A13=" "," ",INDIRECT("Sumula!O"&amp;A13))</f>
        <v>7.1986226851851881E-3</v>
      </c>
    </row>
    <row r="14" spans="1:10" x14ac:dyDescent="0.3">
      <c r="A14" s="107" t="str">
        <f t="shared" ca="1" si="1"/>
        <v xml:space="preserve"> </v>
      </c>
      <c r="B14" s="108" t="str">
        <f t="shared" ca="1" si="4"/>
        <v xml:space="preserve"> </v>
      </c>
      <c r="C14" s="112" t="str">
        <f t="shared" ca="1" si="5"/>
        <v xml:space="preserve"> </v>
      </c>
      <c r="D14" s="113" t="str">
        <f t="shared" ca="1" si="6"/>
        <v xml:space="preserve"> </v>
      </c>
      <c r="E14" s="114" t="str">
        <f t="shared" ca="1" si="7"/>
        <v xml:space="preserve"> </v>
      </c>
      <c r="F14" s="112" t="str">
        <f t="shared" ca="1" si="0"/>
        <v xml:space="preserve"> </v>
      </c>
      <c r="G14" s="115" t="str">
        <f t="shared" ca="1" si="2"/>
        <v xml:space="preserve"> </v>
      </c>
      <c r="H14" s="115" t="str">
        <f t="shared" ca="1" si="3"/>
        <v xml:space="preserve"> </v>
      </c>
      <c r="I14" s="115" t="str">
        <f t="shared" ca="1" si="8"/>
        <v xml:space="preserve"> </v>
      </c>
      <c r="J14" s="115" t="str">
        <f t="shared" ca="1" si="9"/>
        <v xml:space="preserve"> </v>
      </c>
    </row>
    <row r="15" spans="1:10" x14ac:dyDescent="0.3">
      <c r="A15" s="107" t="str">
        <f t="shared" ca="1" si="1"/>
        <v xml:space="preserve"> </v>
      </c>
      <c r="B15" s="108" t="str">
        <f t="shared" ca="1" si="4"/>
        <v xml:space="preserve"> </v>
      </c>
      <c r="C15" s="112" t="str">
        <f t="shared" ca="1" si="5"/>
        <v xml:space="preserve"> </v>
      </c>
      <c r="D15" s="113" t="str">
        <f t="shared" ca="1" si="6"/>
        <v xml:space="preserve"> </v>
      </c>
      <c r="E15" s="114" t="str">
        <f t="shared" ca="1" si="7"/>
        <v xml:space="preserve"> </v>
      </c>
      <c r="F15" s="112" t="str">
        <f t="shared" ca="1" si="0"/>
        <v xml:space="preserve"> </v>
      </c>
      <c r="G15" s="115" t="str">
        <f t="shared" ca="1" si="2"/>
        <v xml:space="preserve"> </v>
      </c>
      <c r="H15" s="115" t="str">
        <f t="shared" ca="1" si="3"/>
        <v xml:space="preserve"> </v>
      </c>
      <c r="I15" s="115" t="str">
        <f t="shared" ca="1" si="8"/>
        <v xml:space="preserve"> </v>
      </c>
      <c r="J15" s="115" t="str">
        <f t="shared" ca="1" si="9"/>
        <v xml:space="preserve"> </v>
      </c>
    </row>
    <row r="16" spans="1:10" x14ac:dyDescent="0.3">
      <c r="A16" s="107" t="str">
        <f t="shared" ca="1" si="1"/>
        <v xml:space="preserve"> </v>
      </c>
      <c r="B16" s="108" t="str">
        <f t="shared" ca="1" si="4"/>
        <v xml:space="preserve"> </v>
      </c>
      <c r="C16" s="112" t="str">
        <f t="shared" ca="1" si="5"/>
        <v xml:space="preserve"> </v>
      </c>
      <c r="D16" s="113" t="str">
        <f t="shared" ca="1" si="6"/>
        <v xml:space="preserve"> </v>
      </c>
      <c r="E16" s="114" t="str">
        <f t="shared" ca="1" si="7"/>
        <v xml:space="preserve"> </v>
      </c>
      <c r="F16" s="112" t="str">
        <f t="shared" ca="1" si="0"/>
        <v xml:space="preserve"> </v>
      </c>
      <c r="G16" s="115" t="str">
        <f t="shared" ca="1" si="2"/>
        <v xml:space="preserve"> </v>
      </c>
      <c r="H16" s="115" t="str">
        <f t="shared" ca="1" si="3"/>
        <v xml:space="preserve"> </v>
      </c>
      <c r="I16" s="115" t="str">
        <f t="shared" ca="1" si="8"/>
        <v xml:space="preserve"> </v>
      </c>
      <c r="J16" s="115" t="str">
        <f t="shared" ca="1" si="9"/>
        <v xml:space="preserve"> </v>
      </c>
    </row>
    <row r="17" spans="1:10" x14ac:dyDescent="0.3">
      <c r="A17" s="107" t="str">
        <f t="shared" ca="1" si="1"/>
        <v xml:space="preserve"> </v>
      </c>
      <c r="B17" s="108" t="str">
        <f t="shared" ca="1" si="4"/>
        <v xml:space="preserve"> </v>
      </c>
      <c r="C17" s="112" t="str">
        <f t="shared" ca="1" si="5"/>
        <v xml:space="preserve"> </v>
      </c>
      <c r="D17" s="113" t="str">
        <f t="shared" ca="1" si="6"/>
        <v xml:space="preserve"> </v>
      </c>
      <c r="E17" s="114" t="str">
        <f t="shared" ca="1" si="7"/>
        <v xml:space="preserve"> </v>
      </c>
      <c r="F17" s="112" t="str">
        <f t="shared" ca="1" si="0"/>
        <v xml:space="preserve"> </v>
      </c>
      <c r="G17" s="115" t="str">
        <f t="shared" ca="1" si="2"/>
        <v xml:space="preserve"> </v>
      </c>
      <c r="H17" s="115" t="str">
        <f t="shared" ca="1" si="3"/>
        <v xml:space="preserve"> </v>
      </c>
      <c r="I17" s="115" t="str">
        <f t="shared" ca="1" si="8"/>
        <v xml:space="preserve"> </v>
      </c>
      <c r="J17" s="115" t="str">
        <f t="shared" ca="1" si="9"/>
        <v xml:space="preserve"> </v>
      </c>
    </row>
    <row r="18" spans="1:10" x14ac:dyDescent="0.3">
      <c r="A18" s="107" t="str">
        <f t="shared" ca="1" si="1"/>
        <v xml:space="preserve"> </v>
      </c>
      <c r="B18" s="108" t="str">
        <f t="shared" ca="1" si="4"/>
        <v xml:space="preserve"> </v>
      </c>
      <c r="C18" s="112" t="str">
        <f t="shared" ca="1" si="5"/>
        <v xml:space="preserve"> </v>
      </c>
      <c r="D18" s="113" t="str">
        <f t="shared" ca="1" si="6"/>
        <v xml:space="preserve"> </v>
      </c>
      <c r="E18" s="114" t="str">
        <f t="shared" ca="1" si="7"/>
        <v xml:space="preserve"> </v>
      </c>
      <c r="F18" s="112" t="str">
        <f t="shared" ca="1" si="0"/>
        <v xml:space="preserve"> </v>
      </c>
      <c r="G18" s="115" t="str">
        <f t="shared" ca="1" si="2"/>
        <v xml:space="preserve"> </v>
      </c>
      <c r="H18" s="115" t="str">
        <f t="shared" ca="1" si="3"/>
        <v xml:space="preserve"> </v>
      </c>
      <c r="I18" s="115" t="str">
        <f t="shared" ca="1" si="8"/>
        <v xml:space="preserve"> </v>
      </c>
      <c r="J18" s="115" t="str">
        <f t="shared" ca="1" si="9"/>
        <v xml:space="preserve"> </v>
      </c>
    </row>
    <row r="19" spans="1:10" x14ac:dyDescent="0.3">
      <c r="A19" s="107" t="str">
        <f t="shared" ca="1" si="1"/>
        <v xml:space="preserve"> </v>
      </c>
      <c r="B19" s="108" t="str">
        <f t="shared" ca="1" si="4"/>
        <v xml:space="preserve"> </v>
      </c>
      <c r="C19" s="112" t="str">
        <f t="shared" ca="1" si="5"/>
        <v xml:space="preserve"> </v>
      </c>
      <c r="D19" s="113" t="str">
        <f t="shared" ca="1" si="6"/>
        <v xml:space="preserve"> </v>
      </c>
      <c r="E19" s="114" t="str">
        <f t="shared" ca="1" si="7"/>
        <v xml:space="preserve"> </v>
      </c>
      <c r="F19" s="112" t="str">
        <f t="shared" ca="1" si="0"/>
        <v xml:space="preserve"> </v>
      </c>
      <c r="G19" s="115" t="str">
        <f t="shared" ca="1" si="2"/>
        <v xml:space="preserve"> </v>
      </c>
      <c r="H19" s="115" t="str">
        <f t="shared" ca="1" si="3"/>
        <v xml:space="preserve"> </v>
      </c>
      <c r="I19" s="115" t="str">
        <f t="shared" ca="1" si="8"/>
        <v xml:space="preserve"> </v>
      </c>
      <c r="J19" s="115" t="str">
        <f t="shared" ca="1" si="9"/>
        <v xml:space="preserve"> </v>
      </c>
    </row>
    <row r="20" spans="1:10" x14ac:dyDescent="0.3">
      <c r="A20" s="107" t="str">
        <f t="shared" ca="1" si="1"/>
        <v xml:space="preserve"> </v>
      </c>
      <c r="B20" s="108" t="str">
        <f t="shared" ca="1" si="4"/>
        <v xml:space="preserve"> </v>
      </c>
      <c r="C20" s="112" t="str">
        <f t="shared" ca="1" si="5"/>
        <v xml:space="preserve"> </v>
      </c>
      <c r="D20" s="113" t="str">
        <f t="shared" ca="1" si="6"/>
        <v xml:space="preserve"> </v>
      </c>
      <c r="E20" s="114" t="str">
        <f t="shared" ca="1" si="7"/>
        <v xml:space="preserve"> </v>
      </c>
      <c r="F20" s="112" t="str">
        <f t="shared" ca="1" si="0"/>
        <v xml:space="preserve"> </v>
      </c>
      <c r="G20" s="115" t="str">
        <f t="shared" ca="1" si="2"/>
        <v xml:space="preserve"> </v>
      </c>
      <c r="H20" s="115" t="str">
        <f t="shared" ca="1" si="3"/>
        <v xml:space="preserve"> </v>
      </c>
      <c r="I20" s="115" t="str">
        <f t="shared" ca="1" si="8"/>
        <v xml:space="preserve"> </v>
      </c>
      <c r="J20" s="115" t="str">
        <f t="shared" ca="1" si="9"/>
        <v xml:space="preserve"> </v>
      </c>
    </row>
    <row r="21" spans="1:10" x14ac:dyDescent="0.3">
      <c r="A21" s="107" t="str">
        <f t="shared" ca="1" si="1"/>
        <v xml:space="preserve"> </v>
      </c>
      <c r="B21" s="108" t="str">
        <f t="shared" ca="1" si="4"/>
        <v xml:space="preserve"> </v>
      </c>
      <c r="C21" s="112" t="str">
        <f t="shared" ca="1" si="5"/>
        <v xml:space="preserve"> </v>
      </c>
      <c r="D21" s="113" t="str">
        <f t="shared" ca="1" si="6"/>
        <v xml:space="preserve"> </v>
      </c>
      <c r="E21" s="114" t="str">
        <f t="shared" ca="1" si="7"/>
        <v xml:space="preserve"> </v>
      </c>
      <c r="F21" s="112" t="str">
        <f t="shared" ca="1" si="0"/>
        <v xml:space="preserve"> </v>
      </c>
      <c r="G21" s="115" t="str">
        <f t="shared" ca="1" si="2"/>
        <v xml:space="preserve"> </v>
      </c>
      <c r="H21" s="115" t="str">
        <f t="shared" ca="1" si="3"/>
        <v xml:space="preserve"> </v>
      </c>
      <c r="I21" s="115" t="str">
        <f t="shared" ca="1" si="8"/>
        <v xml:space="preserve"> </v>
      </c>
      <c r="J21" s="115" t="str">
        <f t="shared" ca="1" si="9"/>
        <v xml:space="preserve"> </v>
      </c>
    </row>
    <row r="22" spans="1:10" x14ac:dyDescent="0.3">
      <c r="A22" s="107" t="str">
        <f t="shared" ca="1" si="1"/>
        <v xml:space="preserve"> </v>
      </c>
      <c r="B22" s="108" t="str">
        <f t="shared" ca="1" si="4"/>
        <v xml:space="preserve"> </v>
      </c>
      <c r="C22" s="112" t="str">
        <f t="shared" ca="1" si="5"/>
        <v xml:space="preserve"> </v>
      </c>
      <c r="D22" s="113" t="str">
        <f t="shared" ca="1" si="6"/>
        <v xml:space="preserve"> </v>
      </c>
      <c r="E22" s="114" t="str">
        <f t="shared" ca="1" si="7"/>
        <v xml:space="preserve"> </v>
      </c>
      <c r="F22" s="112" t="str">
        <f t="shared" ca="1" si="0"/>
        <v xml:space="preserve"> </v>
      </c>
      <c r="G22" s="115" t="str">
        <f t="shared" ca="1" si="2"/>
        <v xml:space="preserve"> </v>
      </c>
      <c r="H22" s="115" t="str">
        <f t="shared" ca="1" si="3"/>
        <v xml:space="preserve"> </v>
      </c>
      <c r="I22" s="115" t="str">
        <f t="shared" ca="1" si="8"/>
        <v xml:space="preserve"> </v>
      </c>
      <c r="J22" s="115" t="str">
        <f t="shared" ca="1" si="9"/>
        <v xml:space="preserve"> </v>
      </c>
    </row>
    <row r="23" spans="1:10" x14ac:dyDescent="0.3">
      <c r="A23" s="107" t="str">
        <f t="shared" ca="1" si="1"/>
        <v xml:space="preserve"> </v>
      </c>
      <c r="B23" s="108" t="str">
        <f t="shared" ca="1" si="4"/>
        <v xml:space="preserve"> </v>
      </c>
      <c r="C23" s="112" t="str">
        <f t="shared" ca="1" si="5"/>
        <v xml:space="preserve"> </v>
      </c>
      <c r="D23" s="113" t="str">
        <f t="shared" ca="1" si="6"/>
        <v xml:space="preserve"> </v>
      </c>
      <c r="E23" s="114" t="str">
        <f t="shared" ca="1" si="7"/>
        <v xml:space="preserve"> </v>
      </c>
      <c r="F23" s="112" t="str">
        <f t="shared" ca="1" si="0"/>
        <v xml:space="preserve"> </v>
      </c>
      <c r="G23" s="115" t="str">
        <f t="shared" ca="1" si="2"/>
        <v xml:space="preserve"> </v>
      </c>
      <c r="H23" s="115" t="str">
        <f t="shared" ca="1" si="3"/>
        <v xml:space="preserve"> </v>
      </c>
      <c r="I23" s="115" t="str">
        <f t="shared" ca="1" si="8"/>
        <v xml:space="preserve"> </v>
      </c>
      <c r="J23" s="115" t="str">
        <f t="shared" ca="1" si="9"/>
        <v xml:space="preserve"> </v>
      </c>
    </row>
    <row r="24" spans="1:10" x14ac:dyDescent="0.3">
      <c r="A24" s="107" t="str">
        <f t="shared" ca="1" si="1"/>
        <v xml:space="preserve"> </v>
      </c>
      <c r="B24" s="108" t="str">
        <f t="shared" ca="1" si="4"/>
        <v xml:space="preserve"> </v>
      </c>
      <c r="C24" s="112" t="str">
        <f t="shared" ca="1" si="5"/>
        <v xml:space="preserve"> </v>
      </c>
      <c r="D24" s="113" t="str">
        <f t="shared" ca="1" si="6"/>
        <v xml:space="preserve"> </v>
      </c>
      <c r="E24" s="114" t="str">
        <f t="shared" ca="1" si="7"/>
        <v xml:space="preserve"> </v>
      </c>
      <c r="F24" s="112" t="str">
        <f t="shared" ca="1" si="0"/>
        <v xml:space="preserve"> </v>
      </c>
      <c r="G24" s="115" t="str">
        <f t="shared" ca="1" si="2"/>
        <v xml:space="preserve"> </v>
      </c>
      <c r="H24" s="115" t="str">
        <f t="shared" ca="1" si="3"/>
        <v xml:space="preserve"> </v>
      </c>
      <c r="I24" s="115" t="str">
        <f t="shared" ca="1" si="8"/>
        <v xml:space="preserve"> </v>
      </c>
      <c r="J24" s="115" t="str">
        <f t="shared" ca="1" si="9"/>
        <v xml:space="preserve"> </v>
      </c>
    </row>
    <row r="25" spans="1:10" x14ac:dyDescent="0.3">
      <c r="A25" s="107" t="str">
        <f t="shared" ca="1" si="1"/>
        <v xml:space="preserve"> </v>
      </c>
      <c r="B25" s="108" t="str">
        <f t="shared" ca="1" si="4"/>
        <v xml:space="preserve"> </v>
      </c>
      <c r="C25" s="112" t="str">
        <f t="shared" ca="1" si="5"/>
        <v xml:space="preserve"> </v>
      </c>
      <c r="D25" s="113" t="str">
        <f t="shared" ca="1" si="6"/>
        <v xml:space="preserve"> </v>
      </c>
      <c r="E25" s="114" t="str">
        <f t="shared" ca="1" si="7"/>
        <v xml:space="preserve"> </v>
      </c>
      <c r="F25" s="112" t="str">
        <f t="shared" ca="1" si="0"/>
        <v xml:space="preserve"> </v>
      </c>
      <c r="G25" s="115" t="str">
        <f t="shared" ca="1" si="2"/>
        <v xml:space="preserve"> </v>
      </c>
      <c r="H25" s="115" t="str">
        <f t="shared" ca="1" si="3"/>
        <v xml:space="preserve"> </v>
      </c>
      <c r="I25" s="115" t="str">
        <f t="shared" ca="1" si="8"/>
        <v xml:space="preserve"> </v>
      </c>
      <c r="J25" s="115" t="str">
        <f t="shared" ca="1" si="9"/>
        <v xml:space="preserve"> </v>
      </c>
    </row>
    <row r="26" spans="1:10" x14ac:dyDescent="0.3">
      <c r="A26" s="107" t="str">
        <f t="shared" ca="1" si="1"/>
        <v xml:space="preserve"> </v>
      </c>
      <c r="B26" s="108" t="str">
        <f t="shared" ca="1" si="4"/>
        <v xml:space="preserve"> </v>
      </c>
      <c r="C26" s="112" t="str">
        <f t="shared" ca="1" si="5"/>
        <v xml:space="preserve"> </v>
      </c>
      <c r="D26" s="113" t="str">
        <f t="shared" ca="1" si="6"/>
        <v xml:space="preserve"> </v>
      </c>
      <c r="E26" s="114" t="str">
        <f t="shared" ca="1" si="7"/>
        <v xml:space="preserve"> </v>
      </c>
      <c r="F26" s="112" t="str">
        <f t="shared" ca="1" si="0"/>
        <v xml:space="preserve"> </v>
      </c>
      <c r="G26" s="115" t="str">
        <f t="shared" ca="1" si="2"/>
        <v xml:space="preserve"> </v>
      </c>
      <c r="H26" s="115" t="str">
        <f t="shared" ca="1" si="3"/>
        <v xml:space="preserve"> </v>
      </c>
      <c r="I26" s="115" t="str">
        <f t="shared" ca="1" si="8"/>
        <v xml:space="preserve"> </v>
      </c>
      <c r="J26" s="115" t="str">
        <f t="shared" ca="1" si="9"/>
        <v xml:space="preserve"> </v>
      </c>
    </row>
    <row r="27" spans="1:10" x14ac:dyDescent="0.3">
      <c r="A27" s="107" t="str">
        <f t="shared" ca="1" si="1"/>
        <v xml:space="preserve"> </v>
      </c>
      <c r="B27" s="108" t="str">
        <f t="shared" ca="1" si="4"/>
        <v xml:space="preserve"> </v>
      </c>
      <c r="C27" s="112" t="str">
        <f t="shared" ca="1" si="5"/>
        <v xml:space="preserve"> </v>
      </c>
      <c r="D27" s="113" t="str">
        <f t="shared" ca="1" si="6"/>
        <v xml:space="preserve"> </v>
      </c>
      <c r="E27" s="114" t="str">
        <f t="shared" ca="1" si="7"/>
        <v xml:space="preserve"> </v>
      </c>
      <c r="F27" s="112" t="str">
        <f t="shared" ca="1" si="0"/>
        <v xml:space="preserve"> </v>
      </c>
      <c r="G27" s="115" t="str">
        <f t="shared" ca="1" si="2"/>
        <v xml:space="preserve"> </v>
      </c>
      <c r="H27" s="115" t="str">
        <f t="shared" ca="1" si="3"/>
        <v xml:space="preserve"> </v>
      </c>
      <c r="I27" s="115" t="str">
        <f t="shared" ca="1" si="8"/>
        <v xml:space="preserve"> </v>
      </c>
      <c r="J27" s="115" t="str">
        <f t="shared" ca="1" si="9"/>
        <v xml:space="preserve"> </v>
      </c>
    </row>
    <row r="28" spans="1:10" x14ac:dyDescent="0.3">
      <c r="A28" s="107" t="str">
        <f t="shared" ca="1" si="1"/>
        <v xml:space="preserve"> </v>
      </c>
      <c r="B28" s="108" t="str">
        <f t="shared" ca="1" si="4"/>
        <v xml:space="preserve"> </v>
      </c>
      <c r="C28" s="112" t="str">
        <f t="shared" ca="1" si="5"/>
        <v xml:space="preserve"> </v>
      </c>
      <c r="D28" s="113" t="str">
        <f t="shared" ca="1" si="6"/>
        <v xml:space="preserve"> </v>
      </c>
      <c r="E28" s="114" t="str">
        <f t="shared" ca="1" si="7"/>
        <v xml:space="preserve"> </v>
      </c>
      <c r="F28" s="112" t="str">
        <f t="shared" ca="1" si="0"/>
        <v xml:space="preserve"> </v>
      </c>
      <c r="G28" s="115" t="str">
        <f t="shared" ca="1" si="2"/>
        <v xml:space="preserve"> </v>
      </c>
      <c r="H28" s="115" t="str">
        <f t="shared" ca="1" si="3"/>
        <v xml:space="preserve"> </v>
      </c>
      <c r="I28" s="115" t="str">
        <f t="shared" ca="1" si="8"/>
        <v xml:space="preserve"> </v>
      </c>
      <c r="J28" s="115" t="str">
        <f t="shared" ca="1" si="9"/>
        <v xml:space="preserve"> </v>
      </c>
    </row>
    <row r="29" spans="1:10" x14ac:dyDescent="0.3">
      <c r="A29" s="107" t="str">
        <f t="shared" ca="1" si="1"/>
        <v xml:space="preserve"> </v>
      </c>
      <c r="B29" s="108" t="str">
        <f t="shared" ca="1" si="4"/>
        <v xml:space="preserve"> </v>
      </c>
      <c r="C29" s="112" t="str">
        <f t="shared" ca="1" si="5"/>
        <v xml:space="preserve"> </v>
      </c>
      <c r="D29" s="113" t="str">
        <f t="shared" ca="1" si="6"/>
        <v xml:space="preserve"> </v>
      </c>
      <c r="E29" s="114" t="str">
        <f t="shared" ca="1" si="7"/>
        <v xml:space="preserve"> </v>
      </c>
      <c r="F29" s="112" t="str">
        <f t="shared" ca="1" si="0"/>
        <v xml:space="preserve"> </v>
      </c>
      <c r="G29" s="115" t="str">
        <f t="shared" ca="1" si="2"/>
        <v xml:space="preserve"> </v>
      </c>
      <c r="H29" s="115" t="str">
        <f t="shared" ca="1" si="3"/>
        <v xml:space="preserve"> </v>
      </c>
      <c r="I29" s="115" t="str">
        <f t="shared" ca="1" si="8"/>
        <v xml:space="preserve"> </v>
      </c>
      <c r="J29" s="115" t="str">
        <f t="shared" ca="1" si="9"/>
        <v xml:space="preserve"> </v>
      </c>
    </row>
    <row r="30" spans="1:10" x14ac:dyDescent="0.3">
      <c r="A30" s="107" t="str">
        <f t="shared" ca="1" si="1"/>
        <v xml:space="preserve"> </v>
      </c>
      <c r="B30" s="108" t="str">
        <f t="shared" ca="1" si="4"/>
        <v xml:space="preserve"> </v>
      </c>
      <c r="C30" s="112" t="str">
        <f t="shared" ca="1" si="5"/>
        <v xml:space="preserve"> </v>
      </c>
      <c r="D30" s="113" t="str">
        <f t="shared" ca="1" si="6"/>
        <v xml:space="preserve"> </v>
      </c>
      <c r="E30" s="114" t="str">
        <f t="shared" ca="1" si="7"/>
        <v xml:space="preserve"> </v>
      </c>
      <c r="F30" s="112" t="str">
        <f t="shared" ca="1" si="0"/>
        <v xml:space="preserve"> </v>
      </c>
      <c r="G30" s="115" t="str">
        <f t="shared" ca="1" si="2"/>
        <v xml:space="preserve"> </v>
      </c>
      <c r="H30" s="115" t="str">
        <f t="shared" ca="1" si="3"/>
        <v xml:space="preserve"> </v>
      </c>
      <c r="I30" s="115" t="str">
        <f t="shared" ca="1" si="8"/>
        <v xml:space="preserve"> </v>
      </c>
      <c r="J30" s="115" t="str">
        <f t="shared" ca="1" si="9"/>
        <v xml:space="preserve"> </v>
      </c>
    </row>
    <row r="31" spans="1:10" x14ac:dyDescent="0.3">
      <c r="A31" s="107" t="str">
        <f t="shared" ca="1" si="1"/>
        <v xml:space="preserve"> </v>
      </c>
      <c r="B31" s="108" t="str">
        <f t="shared" ca="1" si="4"/>
        <v xml:space="preserve"> </v>
      </c>
      <c r="C31" s="112" t="str">
        <f t="shared" ca="1" si="5"/>
        <v xml:space="preserve"> </v>
      </c>
      <c r="D31" s="113" t="str">
        <f t="shared" ca="1" si="6"/>
        <v xml:space="preserve"> </v>
      </c>
      <c r="E31" s="114" t="str">
        <f t="shared" ca="1" si="7"/>
        <v xml:space="preserve"> </v>
      </c>
      <c r="F31" s="112" t="str">
        <f t="shared" ca="1" si="0"/>
        <v xml:space="preserve"> </v>
      </c>
      <c r="G31" s="115" t="str">
        <f t="shared" ca="1" si="2"/>
        <v xml:space="preserve"> </v>
      </c>
      <c r="H31" s="115" t="str">
        <f t="shared" ca="1" si="3"/>
        <v xml:space="preserve"> </v>
      </c>
      <c r="I31" s="115" t="str">
        <f t="shared" ca="1" si="8"/>
        <v xml:space="preserve"> </v>
      </c>
      <c r="J31" s="115" t="str">
        <f t="shared" ca="1" si="9"/>
        <v xml:space="preserve"> </v>
      </c>
    </row>
    <row r="32" spans="1:10" x14ac:dyDescent="0.3">
      <c r="A32" s="107" t="str">
        <f t="shared" ca="1" si="1"/>
        <v xml:space="preserve"> </v>
      </c>
      <c r="B32" s="108" t="str">
        <f t="shared" ca="1" si="4"/>
        <v xml:space="preserve"> </v>
      </c>
      <c r="C32" s="112" t="str">
        <f t="shared" ca="1" si="5"/>
        <v xml:space="preserve"> </v>
      </c>
      <c r="D32" s="113" t="str">
        <f t="shared" ca="1" si="6"/>
        <v xml:space="preserve"> </v>
      </c>
      <c r="E32" s="114" t="str">
        <f t="shared" ca="1" si="7"/>
        <v xml:space="preserve"> </v>
      </c>
      <c r="F32" s="112" t="str">
        <f t="shared" ca="1" si="0"/>
        <v xml:space="preserve"> </v>
      </c>
      <c r="G32" s="115" t="str">
        <f t="shared" ca="1" si="2"/>
        <v xml:space="preserve"> </v>
      </c>
      <c r="H32" s="115" t="str">
        <f t="shared" ca="1" si="3"/>
        <v xml:space="preserve"> </v>
      </c>
      <c r="I32" s="115" t="str">
        <f t="shared" ca="1" si="8"/>
        <v xml:space="preserve"> </v>
      </c>
      <c r="J32" s="115" t="str">
        <f t="shared" ca="1" si="9"/>
        <v xml:space="preserve"> </v>
      </c>
    </row>
    <row r="33" spans="1:10" x14ac:dyDescent="0.3">
      <c r="A33" s="107" t="str">
        <f t="shared" ca="1" si="1"/>
        <v xml:space="preserve"> </v>
      </c>
      <c r="B33" s="108" t="str">
        <f t="shared" ca="1" si="4"/>
        <v xml:space="preserve"> </v>
      </c>
      <c r="C33" s="112" t="str">
        <f t="shared" ca="1" si="5"/>
        <v xml:space="preserve"> </v>
      </c>
      <c r="D33" s="113" t="str">
        <f t="shared" ca="1" si="6"/>
        <v xml:space="preserve"> </v>
      </c>
      <c r="E33" s="114" t="str">
        <f t="shared" ca="1" si="7"/>
        <v xml:space="preserve"> </v>
      </c>
      <c r="F33" s="112" t="str">
        <f t="shared" ca="1" si="0"/>
        <v xml:space="preserve"> </v>
      </c>
      <c r="G33" s="115" t="str">
        <f t="shared" ca="1" si="2"/>
        <v xml:space="preserve"> </v>
      </c>
      <c r="H33" s="115" t="str">
        <f t="shared" ca="1" si="3"/>
        <v xml:space="preserve"> </v>
      </c>
      <c r="I33" s="115" t="str">
        <f t="shared" ca="1" si="8"/>
        <v xml:space="preserve"> </v>
      </c>
      <c r="J33" s="115" t="str">
        <f t="shared" ca="1" si="9"/>
        <v xml:space="preserve"> </v>
      </c>
    </row>
    <row r="34" spans="1:10" x14ac:dyDescent="0.3">
      <c r="A34" s="107" t="str">
        <f t="shared" ca="1" si="1"/>
        <v xml:space="preserve"> </v>
      </c>
      <c r="B34" s="108" t="str">
        <f t="shared" ca="1" si="4"/>
        <v xml:space="preserve"> </v>
      </c>
      <c r="C34" s="112" t="str">
        <f t="shared" ca="1" si="5"/>
        <v xml:space="preserve"> </v>
      </c>
      <c r="D34" s="113" t="str">
        <f t="shared" ca="1" si="6"/>
        <v xml:space="preserve"> </v>
      </c>
      <c r="E34" s="114" t="str">
        <f t="shared" ca="1" si="7"/>
        <v xml:space="preserve"> </v>
      </c>
      <c r="F34" s="112" t="str">
        <f t="shared" ca="1" si="0"/>
        <v xml:space="preserve"> </v>
      </c>
      <c r="G34" s="115" t="str">
        <f t="shared" ca="1" si="2"/>
        <v xml:space="preserve"> </v>
      </c>
      <c r="H34" s="115" t="str">
        <f t="shared" ca="1" si="3"/>
        <v xml:space="preserve"> </v>
      </c>
      <c r="I34" s="115" t="str">
        <f t="shared" ca="1" si="8"/>
        <v xml:space="preserve"> </v>
      </c>
      <c r="J34" s="115" t="str">
        <f t="shared" ca="1" si="9"/>
        <v xml:space="preserve"> </v>
      </c>
    </row>
    <row r="35" spans="1:10" x14ac:dyDescent="0.3">
      <c r="A35" s="107" t="str">
        <f t="shared" ca="1" si="1"/>
        <v xml:space="preserve"> </v>
      </c>
      <c r="B35" s="108" t="str">
        <f t="shared" ca="1" si="4"/>
        <v xml:space="preserve"> </v>
      </c>
      <c r="C35" s="112" t="str">
        <f t="shared" ca="1" si="5"/>
        <v xml:space="preserve"> </v>
      </c>
      <c r="D35" s="113" t="str">
        <f t="shared" ca="1" si="6"/>
        <v xml:space="preserve"> </v>
      </c>
      <c r="E35" s="114" t="str">
        <f t="shared" ca="1" si="7"/>
        <v xml:space="preserve"> </v>
      </c>
      <c r="F35" s="112" t="str">
        <f t="shared" ca="1" si="0"/>
        <v xml:space="preserve"> </v>
      </c>
      <c r="G35" s="115" t="str">
        <f t="shared" ca="1" si="2"/>
        <v xml:space="preserve"> </v>
      </c>
      <c r="H35" s="115" t="str">
        <f t="shared" ca="1" si="3"/>
        <v xml:space="preserve"> </v>
      </c>
      <c r="I35" s="115" t="str">
        <f t="shared" ca="1" si="8"/>
        <v xml:space="preserve"> </v>
      </c>
      <c r="J35" s="115" t="str">
        <f t="shared" ca="1" si="9"/>
        <v xml:space="preserve"> </v>
      </c>
    </row>
    <row r="36" spans="1:10" x14ac:dyDescent="0.3">
      <c r="A36" s="107" t="str">
        <f t="shared" ca="1" si="1"/>
        <v xml:space="preserve"> </v>
      </c>
      <c r="B36" s="108" t="str">
        <f t="shared" ca="1" si="4"/>
        <v xml:space="preserve"> </v>
      </c>
      <c r="C36" s="112" t="str">
        <f t="shared" ca="1" si="5"/>
        <v xml:space="preserve"> </v>
      </c>
      <c r="D36" s="113" t="str">
        <f t="shared" ca="1" si="6"/>
        <v xml:space="preserve"> </v>
      </c>
      <c r="E36" s="114" t="str">
        <f t="shared" ca="1" si="7"/>
        <v xml:space="preserve"> </v>
      </c>
      <c r="F36" s="112" t="str">
        <f t="shared" ca="1" si="0"/>
        <v xml:space="preserve"> </v>
      </c>
      <c r="G36" s="115" t="str">
        <f t="shared" ca="1" si="2"/>
        <v xml:space="preserve"> </v>
      </c>
      <c r="H36" s="115" t="str">
        <f t="shared" ca="1" si="3"/>
        <v xml:space="preserve"> </v>
      </c>
      <c r="I36" s="115" t="str">
        <f t="shared" ca="1" si="8"/>
        <v xml:space="preserve"> </v>
      </c>
      <c r="J36" s="115" t="str">
        <f t="shared" ca="1" si="9"/>
        <v xml:space="preserve"> </v>
      </c>
    </row>
    <row r="37" spans="1:10" x14ac:dyDescent="0.3">
      <c r="A37" s="107" t="str">
        <f t="shared" ca="1" si="1"/>
        <v xml:space="preserve"> </v>
      </c>
      <c r="B37" s="108" t="str">
        <f t="shared" ca="1" si="4"/>
        <v xml:space="preserve"> </v>
      </c>
      <c r="C37" s="112" t="str">
        <f t="shared" ca="1" si="5"/>
        <v xml:space="preserve"> </v>
      </c>
      <c r="D37" s="113" t="str">
        <f t="shared" ca="1" si="6"/>
        <v xml:space="preserve"> </v>
      </c>
      <c r="E37" s="114" t="str">
        <f t="shared" ca="1" si="7"/>
        <v xml:space="preserve"> </v>
      </c>
      <c r="F37" s="112" t="str">
        <f t="shared" ca="1" si="0"/>
        <v xml:space="preserve"> </v>
      </c>
      <c r="G37" s="115" t="str">
        <f t="shared" ca="1" si="2"/>
        <v xml:space="preserve"> </v>
      </c>
      <c r="H37" s="115" t="str">
        <f t="shared" ca="1" si="3"/>
        <v xml:space="preserve"> </v>
      </c>
      <c r="I37" s="115" t="str">
        <f t="shared" ca="1" si="8"/>
        <v xml:space="preserve"> </v>
      </c>
      <c r="J37" s="115" t="str">
        <f t="shared" ca="1" si="9"/>
        <v xml:space="preserve"> </v>
      </c>
    </row>
    <row r="38" spans="1:10" x14ac:dyDescent="0.3">
      <c r="A38" s="107" t="str">
        <f t="shared" ca="1" si="1"/>
        <v xml:space="preserve"> </v>
      </c>
      <c r="B38" s="108" t="str">
        <f t="shared" ca="1" si="4"/>
        <v xml:space="preserve"> </v>
      </c>
      <c r="C38" s="112" t="str">
        <f t="shared" ca="1" si="5"/>
        <v xml:space="preserve"> </v>
      </c>
      <c r="D38" s="113" t="str">
        <f t="shared" ca="1" si="6"/>
        <v xml:space="preserve"> </v>
      </c>
      <c r="E38" s="114" t="str">
        <f t="shared" ca="1" si="7"/>
        <v xml:space="preserve"> </v>
      </c>
      <c r="F38" s="112" t="str">
        <f t="shared" ca="1" si="0"/>
        <v xml:space="preserve"> </v>
      </c>
      <c r="G38" s="115" t="str">
        <f t="shared" ca="1" si="2"/>
        <v xml:space="preserve"> </v>
      </c>
      <c r="H38" s="115" t="str">
        <f t="shared" ca="1" si="3"/>
        <v xml:space="preserve"> </v>
      </c>
      <c r="I38" s="115" t="str">
        <f t="shared" ca="1" si="8"/>
        <v xml:space="preserve"> </v>
      </c>
      <c r="J38" s="115" t="str">
        <f t="shared" ca="1" si="9"/>
        <v xml:space="preserve"> </v>
      </c>
    </row>
    <row r="39" spans="1:10" x14ac:dyDescent="0.3">
      <c r="A39" s="107" t="str">
        <f t="shared" ca="1" si="1"/>
        <v xml:space="preserve"> </v>
      </c>
      <c r="B39" s="108" t="str">
        <f t="shared" ca="1" si="4"/>
        <v xml:space="preserve"> </v>
      </c>
      <c r="C39" s="112" t="str">
        <f t="shared" ca="1" si="5"/>
        <v xml:space="preserve"> </v>
      </c>
      <c r="D39" s="113" t="str">
        <f t="shared" ca="1" si="6"/>
        <v xml:space="preserve"> </v>
      </c>
      <c r="E39" s="114" t="str">
        <f t="shared" ca="1" si="7"/>
        <v xml:space="preserve"> </v>
      </c>
      <c r="F39" s="112" t="str">
        <f t="shared" ca="1" si="0"/>
        <v xml:space="preserve"> </v>
      </c>
      <c r="G39" s="115" t="str">
        <f t="shared" ca="1" si="2"/>
        <v xml:space="preserve"> </v>
      </c>
      <c r="H39" s="115" t="str">
        <f t="shared" ca="1" si="3"/>
        <v xml:space="preserve"> </v>
      </c>
      <c r="I39" s="115" t="str">
        <f t="shared" ca="1" si="8"/>
        <v xml:space="preserve"> </v>
      </c>
      <c r="J39" s="115" t="str">
        <f t="shared" ca="1" si="9"/>
        <v xml:space="preserve"> </v>
      </c>
    </row>
    <row r="40" spans="1:10" x14ac:dyDescent="0.3">
      <c r="A40" s="107" t="str">
        <f t="shared" ca="1" si="1"/>
        <v xml:space="preserve"> </v>
      </c>
      <c r="B40" s="108" t="str">
        <f t="shared" ca="1" si="4"/>
        <v xml:space="preserve"> </v>
      </c>
      <c r="C40" s="112" t="str">
        <f t="shared" ca="1" si="5"/>
        <v xml:space="preserve"> </v>
      </c>
      <c r="D40" s="113" t="str">
        <f t="shared" ca="1" si="6"/>
        <v xml:space="preserve"> </v>
      </c>
      <c r="E40" s="114" t="str">
        <f t="shared" ca="1" si="7"/>
        <v xml:space="preserve"> </v>
      </c>
      <c r="F40" s="112" t="str">
        <f t="shared" ca="1" si="0"/>
        <v xml:space="preserve"> </v>
      </c>
      <c r="G40" s="115" t="str">
        <f t="shared" ca="1" si="2"/>
        <v xml:space="preserve"> </v>
      </c>
      <c r="H40" s="115" t="str">
        <f t="shared" ca="1" si="3"/>
        <v xml:space="preserve"> </v>
      </c>
      <c r="I40" s="115" t="str">
        <f t="shared" ca="1" si="8"/>
        <v xml:space="preserve"> </v>
      </c>
      <c r="J40" s="115" t="str">
        <f t="shared" ca="1" si="9"/>
        <v xml:space="preserve"> </v>
      </c>
    </row>
  </sheetData>
  <sheetProtection algorithmName="SHA-512" hashValue="vRiaWyXpaqNKpumlJjljriGZN2hIYvIzGaF/GKF4/MBo1mdeaOCp9dV6UTGTIOGBacAkvcGwIwpRacp5S49E6g==" saltValue="R7NJpobgNGEk/0R22DkiEA==" spinCount="100000" sheet="1" objects="1" scenarios="1"/>
  <mergeCells count="3">
    <mergeCell ref="C5:E5"/>
    <mergeCell ref="F5:J5"/>
    <mergeCell ref="E7:J7"/>
  </mergeCells>
  <conditionalFormatting sqref="I10:J40 A10:F40">
    <cfRule type="cellIs" dxfId="11" priority="2" operator="notEqual">
      <formula>" "</formula>
    </cfRule>
  </conditionalFormatting>
  <conditionalFormatting sqref="G10:H40">
    <cfRule type="cellIs" dxfId="10" priority="1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957AD-EB31-4F34-983F-57913F54751D}">
  <dimension ref="A5:J40"/>
  <sheetViews>
    <sheetView showGridLines="0" topLeftCell="C1" workbookViewId="0">
      <selection activeCell="J8" sqref="J8"/>
    </sheetView>
  </sheetViews>
  <sheetFormatPr defaultRowHeight="18.75" x14ac:dyDescent="0.3"/>
  <cols>
    <col min="1" max="1" width="8" style="104" hidden="1" customWidth="1"/>
    <col min="2" max="2" width="5.28515625" style="105" hidden="1" customWidth="1"/>
    <col min="3" max="3" width="8.140625" style="116" bestFit="1" customWidth="1"/>
    <col min="4" max="4" width="7" style="119" bestFit="1" customWidth="1"/>
    <col min="5" max="5" width="16.7109375" style="103" bestFit="1" customWidth="1"/>
    <col min="6" max="6" width="7.7109375" style="103" bestFit="1" customWidth="1"/>
    <col min="7" max="10" width="12.7109375" style="103" customWidth="1"/>
    <col min="11" max="13" width="9.140625" style="103"/>
    <col min="14" max="14" width="33.140625" style="103" bestFit="1" customWidth="1"/>
    <col min="15" max="16384" width="9.140625" style="103"/>
  </cols>
  <sheetData>
    <row r="5" spans="1:10" x14ac:dyDescent="0.3">
      <c r="C5" s="121" t="s">
        <v>1004</v>
      </c>
      <c r="D5" s="121"/>
      <c r="E5" s="121"/>
      <c r="F5" s="122" t="s">
        <v>932</v>
      </c>
      <c r="G5" s="122"/>
      <c r="H5" s="122"/>
      <c r="I5" s="122"/>
      <c r="J5" s="122"/>
    </row>
    <row r="7" spans="1:10" x14ac:dyDescent="0.3">
      <c r="C7" s="103" t="s">
        <v>50</v>
      </c>
      <c r="D7" s="119" t="s">
        <v>933</v>
      </c>
      <c r="E7" s="122" t="str">
        <f ca="1">OFFSET(Classes!B1,MATCH(Classe,Classes!A:A,0)-1,0)</f>
        <v>HPE 25</v>
      </c>
      <c r="F7" s="122"/>
      <c r="G7" s="122"/>
      <c r="H7" s="122"/>
      <c r="I7" s="122"/>
      <c r="J7" s="122"/>
    </row>
    <row r="8" spans="1:10" x14ac:dyDescent="0.3">
      <c r="C8" s="103"/>
      <c r="D8" s="103"/>
      <c r="E8" s="118"/>
      <c r="F8" s="118"/>
      <c r="G8" s="118"/>
      <c r="H8" s="118"/>
      <c r="I8" s="118" t="s">
        <v>965</v>
      </c>
      <c r="J8" s="117">
        <f ca="1">OFFSET(Classes!B1,MATCH(Classe,Classes!A:A,0)-1,5)</f>
        <v>0.54513888888888895</v>
      </c>
    </row>
    <row r="10" spans="1:10" x14ac:dyDescent="0.3">
      <c r="A10" s="107" t="s">
        <v>863</v>
      </c>
      <c r="B10" s="108" t="s">
        <v>812</v>
      </c>
      <c r="C10" s="109" t="s">
        <v>812</v>
      </c>
      <c r="D10" s="110" t="s">
        <v>759</v>
      </c>
      <c r="E10" s="109" t="s">
        <v>758</v>
      </c>
      <c r="F10" s="109" t="s">
        <v>820</v>
      </c>
    </row>
    <row r="11" spans="1:10" x14ac:dyDescent="0.3">
      <c r="A11" s="107">
        <f ca="1">IF(ISERROR(INDIRECT("Sumula!E"&amp;MATCH(Classe,Sumula!E:E,0)))=TRUE," ",MATCH(Classe,Sumula!E:E,0))</f>
        <v>25</v>
      </c>
      <c r="B11" s="108">
        <v>1</v>
      </c>
      <c r="C11" s="112">
        <f ca="1">IF(A11=" "," ",INDIRECT("Sumula!P"&amp;A11))</f>
        <v>1</v>
      </c>
      <c r="D11" s="113">
        <f ca="1">IF(A11=" "," ",INDIRECT("Sumula!B"&amp;A11))</f>
        <v>39</v>
      </c>
      <c r="E11" s="114" t="str">
        <f ca="1">IF(A11=" "," ",INDIRECT("Sumula!C"&amp;A11))</f>
        <v>Alhena</v>
      </c>
      <c r="F11" s="112" t="str">
        <f t="shared" ref="F11:F40" ca="1" si="0">IF(A11=" "," ",INDIRECT("Sumula!G"&amp;A11))</f>
        <v>MB</v>
      </c>
    </row>
    <row r="12" spans="1:10" x14ac:dyDescent="0.3">
      <c r="A12" s="107">
        <f t="shared" ref="A12:A40" ca="1" si="1">IF(ISERROR(INDIRECT("Sumula!E"&amp;A11+1))=TRUE," ",IF(INDIRECT("Sumula!E"&amp;A11+1)=Classe,A11+1," "))</f>
        <v>26</v>
      </c>
      <c r="B12" s="108">
        <f ca="1">IF(A12=" "," ",B11+1)</f>
        <v>2</v>
      </c>
      <c r="C12" s="112">
        <f ca="1">IF(A12=" "," ",INDIRECT("Sumula!P"&amp;A12))</f>
        <v>2</v>
      </c>
      <c r="D12" s="113">
        <f ca="1">IF(A12=" "," ",INDIRECT("Sumula!B"&amp;A12))</f>
        <v>17</v>
      </c>
      <c r="E12" s="114" t="str">
        <f ca="1">IF(A12=" "," ",INDIRECT("Sumula!C"&amp;A12))</f>
        <v>Ah Muleque</v>
      </c>
      <c r="F12" s="112" t="str">
        <f t="shared" ca="1" si="0"/>
        <v>ICRJ</v>
      </c>
    </row>
    <row r="13" spans="1:10" x14ac:dyDescent="0.3">
      <c r="A13" s="107">
        <f t="shared" ca="1" si="1"/>
        <v>27</v>
      </c>
      <c r="B13" s="108">
        <f t="shared" ref="B13:B40" ca="1" si="2">IF(A13=" "," ",B12+1)</f>
        <v>3</v>
      </c>
      <c r="C13" s="112">
        <f t="shared" ref="C13:C40" ca="1" si="3">IF(A13=" "," ",INDIRECT("Sumula!P"&amp;A13))</f>
        <v>3</v>
      </c>
      <c r="D13" s="113">
        <f t="shared" ref="D13:D40" ca="1" si="4">IF(A13=" "," ",INDIRECT("Sumula!B"&amp;A13))</f>
        <v>62</v>
      </c>
      <c r="E13" s="114" t="str">
        <f t="shared" ref="E13:E40" ca="1" si="5">IF(A13=" "," ",INDIRECT("Sumula!C"&amp;A13))</f>
        <v>Carioca Fiote</v>
      </c>
      <c r="F13" s="112" t="str">
        <f t="shared" ca="1" si="0"/>
        <v>ICRJ</v>
      </c>
    </row>
    <row r="14" spans="1:10" x14ac:dyDescent="0.3">
      <c r="A14" s="107">
        <f t="shared" ca="1" si="1"/>
        <v>28</v>
      </c>
      <c r="B14" s="108">
        <f t="shared" ca="1" si="2"/>
        <v>4</v>
      </c>
      <c r="C14" s="112">
        <f t="shared" ca="1" si="3"/>
        <v>4</v>
      </c>
      <c r="D14" s="113">
        <f t="shared" ca="1" si="4"/>
        <v>30</v>
      </c>
      <c r="E14" s="114" t="str">
        <f t="shared" ca="1" si="5"/>
        <v>Temiminos</v>
      </c>
      <c r="F14" s="112" t="str">
        <f t="shared" ca="1" si="0"/>
        <v>ICRJ</v>
      </c>
    </row>
    <row r="15" spans="1:10" x14ac:dyDescent="0.3">
      <c r="A15" s="107">
        <f t="shared" ca="1" si="1"/>
        <v>29</v>
      </c>
      <c r="B15" s="108">
        <f t="shared" ca="1" si="2"/>
        <v>5</v>
      </c>
      <c r="C15" s="112">
        <f t="shared" ca="1" si="3"/>
        <v>5</v>
      </c>
      <c r="D15" s="113">
        <f t="shared" ca="1" si="4"/>
        <v>41</v>
      </c>
      <c r="E15" s="114" t="str">
        <f t="shared" ca="1" si="5"/>
        <v>Alcor</v>
      </c>
      <c r="F15" s="112" t="str">
        <f t="shared" ca="1" si="0"/>
        <v>GVEN</v>
      </c>
    </row>
    <row r="16" spans="1:10" x14ac:dyDescent="0.3">
      <c r="A16" s="107">
        <f t="shared" ca="1" si="1"/>
        <v>30</v>
      </c>
      <c r="B16" s="108">
        <f t="shared" ca="1" si="2"/>
        <v>6</v>
      </c>
      <c r="C16" s="112">
        <f t="shared" ca="1" si="3"/>
        <v>6</v>
      </c>
      <c r="D16" s="113">
        <f t="shared" ca="1" si="4"/>
        <v>40</v>
      </c>
      <c r="E16" s="114" t="str">
        <f t="shared" ca="1" si="5"/>
        <v>Alifa</v>
      </c>
      <c r="F16" s="112" t="str">
        <f t="shared" ca="1" si="0"/>
        <v>GVEN</v>
      </c>
    </row>
    <row r="17" spans="1:6" x14ac:dyDescent="0.3">
      <c r="A17" s="107" t="str">
        <f t="shared" ca="1" si="1"/>
        <v xml:space="preserve"> </v>
      </c>
      <c r="B17" s="108" t="str">
        <f t="shared" ca="1" si="2"/>
        <v xml:space="preserve"> </v>
      </c>
      <c r="C17" s="112" t="str">
        <f t="shared" ca="1" si="3"/>
        <v xml:space="preserve"> </v>
      </c>
      <c r="D17" s="113" t="str">
        <f t="shared" ca="1" si="4"/>
        <v xml:space="preserve"> </v>
      </c>
      <c r="E17" s="114" t="str">
        <f t="shared" ca="1" si="5"/>
        <v xml:space="preserve"> </v>
      </c>
      <c r="F17" s="112" t="str">
        <f t="shared" ca="1" si="0"/>
        <v xml:space="preserve"> </v>
      </c>
    </row>
    <row r="18" spans="1:6" x14ac:dyDescent="0.3">
      <c r="A18" s="107" t="str">
        <f t="shared" ca="1" si="1"/>
        <v xml:space="preserve"> </v>
      </c>
      <c r="B18" s="108" t="str">
        <f t="shared" ca="1" si="2"/>
        <v xml:space="preserve"> </v>
      </c>
      <c r="C18" s="112" t="str">
        <f t="shared" ca="1" si="3"/>
        <v xml:space="preserve"> </v>
      </c>
      <c r="D18" s="113" t="str">
        <f t="shared" ca="1" si="4"/>
        <v xml:space="preserve"> </v>
      </c>
      <c r="E18" s="114" t="str">
        <f t="shared" ca="1" si="5"/>
        <v xml:space="preserve"> </v>
      </c>
      <c r="F18" s="112" t="str">
        <f t="shared" ca="1" si="0"/>
        <v xml:space="preserve"> </v>
      </c>
    </row>
    <row r="19" spans="1:6" x14ac:dyDescent="0.3">
      <c r="A19" s="107" t="str">
        <f t="shared" ca="1" si="1"/>
        <v xml:space="preserve"> </v>
      </c>
      <c r="B19" s="108" t="str">
        <f t="shared" ca="1" si="2"/>
        <v xml:space="preserve"> </v>
      </c>
      <c r="C19" s="112" t="str">
        <f t="shared" ca="1" si="3"/>
        <v xml:space="preserve"> </v>
      </c>
      <c r="D19" s="113" t="str">
        <f t="shared" ca="1" si="4"/>
        <v xml:space="preserve"> </v>
      </c>
      <c r="E19" s="114" t="str">
        <f t="shared" ca="1" si="5"/>
        <v xml:space="preserve"> </v>
      </c>
      <c r="F19" s="112" t="str">
        <f t="shared" ca="1" si="0"/>
        <v xml:space="preserve"> </v>
      </c>
    </row>
    <row r="20" spans="1:6" x14ac:dyDescent="0.3">
      <c r="A20" s="107" t="str">
        <f t="shared" ca="1" si="1"/>
        <v xml:space="preserve"> </v>
      </c>
      <c r="B20" s="108" t="str">
        <f t="shared" ca="1" si="2"/>
        <v xml:space="preserve"> </v>
      </c>
      <c r="C20" s="112" t="str">
        <f t="shared" ca="1" si="3"/>
        <v xml:space="preserve"> </v>
      </c>
      <c r="D20" s="113" t="str">
        <f t="shared" ca="1" si="4"/>
        <v xml:space="preserve"> </v>
      </c>
      <c r="E20" s="114" t="str">
        <f t="shared" ca="1" si="5"/>
        <v xml:space="preserve"> </v>
      </c>
      <c r="F20" s="112" t="str">
        <f t="shared" ca="1" si="0"/>
        <v xml:space="preserve"> </v>
      </c>
    </row>
    <row r="21" spans="1:6" x14ac:dyDescent="0.3">
      <c r="A21" s="107" t="str">
        <f t="shared" ca="1" si="1"/>
        <v xml:space="preserve"> </v>
      </c>
      <c r="B21" s="108" t="str">
        <f t="shared" ca="1" si="2"/>
        <v xml:space="preserve"> </v>
      </c>
      <c r="C21" s="112" t="str">
        <f t="shared" ca="1" si="3"/>
        <v xml:space="preserve"> </v>
      </c>
      <c r="D21" s="113" t="str">
        <f t="shared" ca="1" si="4"/>
        <v xml:space="preserve"> </v>
      </c>
      <c r="E21" s="114" t="str">
        <f t="shared" ca="1" si="5"/>
        <v xml:space="preserve"> </v>
      </c>
      <c r="F21" s="112" t="str">
        <f t="shared" ca="1" si="0"/>
        <v xml:space="preserve"> </v>
      </c>
    </row>
    <row r="22" spans="1:6" x14ac:dyDescent="0.3">
      <c r="A22" s="107" t="str">
        <f t="shared" ca="1" si="1"/>
        <v xml:space="preserve"> </v>
      </c>
      <c r="B22" s="108" t="str">
        <f t="shared" ca="1" si="2"/>
        <v xml:space="preserve"> </v>
      </c>
      <c r="C22" s="112" t="str">
        <f t="shared" ca="1" si="3"/>
        <v xml:space="preserve"> </v>
      </c>
      <c r="D22" s="113" t="str">
        <f t="shared" ca="1" si="4"/>
        <v xml:space="preserve"> </v>
      </c>
      <c r="E22" s="114" t="str">
        <f t="shared" ca="1" si="5"/>
        <v xml:space="preserve"> </v>
      </c>
      <c r="F22" s="112" t="str">
        <f t="shared" ca="1" si="0"/>
        <v xml:space="preserve"> </v>
      </c>
    </row>
    <row r="23" spans="1:6" x14ac:dyDescent="0.3">
      <c r="A23" s="107" t="str">
        <f t="shared" ca="1" si="1"/>
        <v xml:space="preserve"> </v>
      </c>
      <c r="B23" s="108" t="str">
        <f t="shared" ca="1" si="2"/>
        <v xml:space="preserve"> </v>
      </c>
      <c r="C23" s="112" t="str">
        <f t="shared" ca="1" si="3"/>
        <v xml:space="preserve"> </v>
      </c>
      <c r="D23" s="113" t="str">
        <f t="shared" ca="1" si="4"/>
        <v xml:space="preserve"> </v>
      </c>
      <c r="E23" s="114" t="str">
        <f t="shared" ca="1" si="5"/>
        <v xml:space="preserve"> </v>
      </c>
      <c r="F23" s="112" t="str">
        <f t="shared" ca="1" si="0"/>
        <v xml:space="preserve"> </v>
      </c>
    </row>
    <row r="24" spans="1:6" x14ac:dyDescent="0.3">
      <c r="A24" s="107" t="str">
        <f t="shared" ca="1" si="1"/>
        <v xml:space="preserve"> </v>
      </c>
      <c r="B24" s="108" t="str">
        <f t="shared" ca="1" si="2"/>
        <v xml:space="preserve"> </v>
      </c>
      <c r="C24" s="112" t="str">
        <f t="shared" ca="1" si="3"/>
        <v xml:space="preserve"> </v>
      </c>
      <c r="D24" s="113" t="str">
        <f t="shared" ca="1" si="4"/>
        <v xml:space="preserve"> </v>
      </c>
      <c r="E24" s="114" t="str">
        <f t="shared" ca="1" si="5"/>
        <v xml:space="preserve"> </v>
      </c>
      <c r="F24" s="112" t="str">
        <f t="shared" ca="1" si="0"/>
        <v xml:space="preserve"> </v>
      </c>
    </row>
    <row r="25" spans="1:6" x14ac:dyDescent="0.3">
      <c r="A25" s="107" t="str">
        <f t="shared" ca="1" si="1"/>
        <v xml:space="preserve"> </v>
      </c>
      <c r="B25" s="108" t="str">
        <f t="shared" ca="1" si="2"/>
        <v xml:space="preserve"> </v>
      </c>
      <c r="C25" s="112" t="str">
        <f t="shared" ca="1" si="3"/>
        <v xml:space="preserve"> </v>
      </c>
      <c r="D25" s="113" t="str">
        <f t="shared" ca="1" si="4"/>
        <v xml:space="preserve"> </v>
      </c>
      <c r="E25" s="114" t="str">
        <f t="shared" ca="1" si="5"/>
        <v xml:space="preserve"> </v>
      </c>
      <c r="F25" s="112" t="str">
        <f t="shared" ca="1" si="0"/>
        <v xml:space="preserve"> </v>
      </c>
    </row>
    <row r="26" spans="1:6" x14ac:dyDescent="0.3">
      <c r="A26" s="107" t="str">
        <f t="shared" ca="1" si="1"/>
        <v xml:space="preserve"> </v>
      </c>
      <c r="B26" s="108" t="str">
        <f t="shared" ca="1" si="2"/>
        <v xml:space="preserve"> </v>
      </c>
      <c r="C26" s="112" t="str">
        <f t="shared" ca="1" si="3"/>
        <v xml:space="preserve"> </v>
      </c>
      <c r="D26" s="113" t="str">
        <f t="shared" ca="1" si="4"/>
        <v xml:space="preserve"> </v>
      </c>
      <c r="E26" s="114" t="str">
        <f t="shared" ca="1" si="5"/>
        <v xml:space="preserve"> </v>
      </c>
      <c r="F26" s="112" t="str">
        <f t="shared" ca="1" si="0"/>
        <v xml:space="preserve"> </v>
      </c>
    </row>
    <row r="27" spans="1:6" x14ac:dyDescent="0.3">
      <c r="A27" s="107" t="str">
        <f t="shared" ca="1" si="1"/>
        <v xml:space="preserve"> </v>
      </c>
      <c r="B27" s="108" t="str">
        <f t="shared" ca="1" si="2"/>
        <v xml:space="preserve"> </v>
      </c>
      <c r="C27" s="112" t="str">
        <f t="shared" ca="1" si="3"/>
        <v xml:space="preserve"> </v>
      </c>
      <c r="D27" s="113" t="str">
        <f t="shared" ca="1" si="4"/>
        <v xml:space="preserve"> </v>
      </c>
      <c r="E27" s="114" t="str">
        <f t="shared" ca="1" si="5"/>
        <v xml:space="preserve"> </v>
      </c>
      <c r="F27" s="112" t="str">
        <f t="shared" ca="1" si="0"/>
        <v xml:space="preserve"> </v>
      </c>
    </row>
    <row r="28" spans="1:6" x14ac:dyDescent="0.3">
      <c r="A28" s="107" t="str">
        <f t="shared" ca="1" si="1"/>
        <v xml:space="preserve"> </v>
      </c>
      <c r="B28" s="108" t="str">
        <f t="shared" ca="1" si="2"/>
        <v xml:space="preserve"> </v>
      </c>
      <c r="C28" s="112" t="str">
        <f t="shared" ca="1" si="3"/>
        <v xml:space="preserve"> </v>
      </c>
      <c r="D28" s="113" t="str">
        <f t="shared" ca="1" si="4"/>
        <v xml:space="preserve"> </v>
      </c>
      <c r="E28" s="114" t="str">
        <f t="shared" ca="1" si="5"/>
        <v xml:space="preserve"> </v>
      </c>
      <c r="F28" s="112" t="str">
        <f t="shared" ca="1" si="0"/>
        <v xml:space="preserve"> </v>
      </c>
    </row>
    <row r="29" spans="1:6" x14ac:dyDescent="0.3">
      <c r="A29" s="107" t="str">
        <f t="shared" ca="1" si="1"/>
        <v xml:space="preserve"> </v>
      </c>
      <c r="B29" s="108" t="str">
        <f t="shared" ca="1" si="2"/>
        <v xml:space="preserve"> </v>
      </c>
      <c r="C29" s="112" t="str">
        <f t="shared" ca="1" si="3"/>
        <v xml:space="preserve"> </v>
      </c>
      <c r="D29" s="113" t="str">
        <f t="shared" ca="1" si="4"/>
        <v xml:space="preserve"> </v>
      </c>
      <c r="E29" s="114" t="str">
        <f t="shared" ca="1" si="5"/>
        <v xml:space="preserve"> </v>
      </c>
      <c r="F29" s="112" t="str">
        <f t="shared" ca="1" si="0"/>
        <v xml:space="preserve"> </v>
      </c>
    </row>
    <row r="30" spans="1:6" x14ac:dyDescent="0.3">
      <c r="A30" s="107" t="str">
        <f t="shared" ca="1" si="1"/>
        <v xml:space="preserve"> </v>
      </c>
      <c r="B30" s="108" t="str">
        <f t="shared" ca="1" si="2"/>
        <v xml:space="preserve"> </v>
      </c>
      <c r="C30" s="112" t="str">
        <f t="shared" ca="1" si="3"/>
        <v xml:space="preserve"> </v>
      </c>
      <c r="D30" s="113" t="str">
        <f t="shared" ca="1" si="4"/>
        <v xml:space="preserve"> </v>
      </c>
      <c r="E30" s="114" t="str">
        <f t="shared" ca="1" si="5"/>
        <v xml:space="preserve"> </v>
      </c>
      <c r="F30" s="112" t="str">
        <f t="shared" ca="1" si="0"/>
        <v xml:space="preserve"> </v>
      </c>
    </row>
    <row r="31" spans="1:6" x14ac:dyDescent="0.3">
      <c r="A31" s="107" t="str">
        <f t="shared" ca="1" si="1"/>
        <v xml:space="preserve"> </v>
      </c>
      <c r="B31" s="108" t="str">
        <f t="shared" ca="1" si="2"/>
        <v xml:space="preserve"> </v>
      </c>
      <c r="C31" s="112" t="str">
        <f t="shared" ca="1" si="3"/>
        <v xml:space="preserve"> </v>
      </c>
      <c r="D31" s="113" t="str">
        <f t="shared" ca="1" si="4"/>
        <v xml:space="preserve"> </v>
      </c>
      <c r="E31" s="114" t="str">
        <f t="shared" ca="1" si="5"/>
        <v xml:space="preserve"> </v>
      </c>
      <c r="F31" s="112" t="str">
        <f t="shared" ca="1" si="0"/>
        <v xml:space="preserve"> </v>
      </c>
    </row>
    <row r="32" spans="1:6" x14ac:dyDescent="0.3">
      <c r="A32" s="107" t="str">
        <f t="shared" ca="1" si="1"/>
        <v xml:space="preserve"> </v>
      </c>
      <c r="B32" s="108" t="str">
        <f t="shared" ca="1" si="2"/>
        <v xml:space="preserve"> </v>
      </c>
      <c r="C32" s="112" t="str">
        <f t="shared" ca="1" si="3"/>
        <v xml:space="preserve"> </v>
      </c>
      <c r="D32" s="113" t="str">
        <f t="shared" ca="1" si="4"/>
        <v xml:space="preserve"> </v>
      </c>
      <c r="E32" s="114" t="str">
        <f t="shared" ca="1" si="5"/>
        <v xml:space="preserve"> </v>
      </c>
      <c r="F32" s="112" t="str">
        <f t="shared" ca="1" si="0"/>
        <v xml:space="preserve"> </v>
      </c>
    </row>
    <row r="33" spans="1:6" x14ac:dyDescent="0.3">
      <c r="A33" s="107" t="str">
        <f t="shared" ca="1" si="1"/>
        <v xml:space="preserve"> </v>
      </c>
      <c r="B33" s="108" t="str">
        <f t="shared" ca="1" si="2"/>
        <v xml:space="preserve"> </v>
      </c>
      <c r="C33" s="112" t="str">
        <f t="shared" ca="1" si="3"/>
        <v xml:space="preserve"> </v>
      </c>
      <c r="D33" s="113" t="str">
        <f t="shared" ca="1" si="4"/>
        <v xml:space="preserve"> </v>
      </c>
      <c r="E33" s="114" t="str">
        <f t="shared" ca="1" si="5"/>
        <v xml:space="preserve"> </v>
      </c>
      <c r="F33" s="112" t="str">
        <f t="shared" ca="1" si="0"/>
        <v xml:space="preserve"> </v>
      </c>
    </row>
    <row r="34" spans="1:6" x14ac:dyDescent="0.3">
      <c r="A34" s="107" t="str">
        <f t="shared" ca="1" si="1"/>
        <v xml:space="preserve"> </v>
      </c>
      <c r="B34" s="108" t="str">
        <f t="shared" ca="1" si="2"/>
        <v xml:space="preserve"> </v>
      </c>
      <c r="C34" s="112" t="str">
        <f t="shared" ca="1" si="3"/>
        <v xml:space="preserve"> </v>
      </c>
      <c r="D34" s="113" t="str">
        <f t="shared" ca="1" si="4"/>
        <v xml:space="preserve"> </v>
      </c>
      <c r="E34" s="114" t="str">
        <f t="shared" ca="1" si="5"/>
        <v xml:space="preserve"> </v>
      </c>
      <c r="F34" s="112" t="str">
        <f t="shared" ca="1" si="0"/>
        <v xml:space="preserve"> </v>
      </c>
    </row>
    <row r="35" spans="1:6" x14ac:dyDescent="0.3">
      <c r="A35" s="107" t="str">
        <f t="shared" ca="1" si="1"/>
        <v xml:space="preserve"> </v>
      </c>
      <c r="B35" s="108" t="str">
        <f t="shared" ca="1" si="2"/>
        <v xml:space="preserve"> </v>
      </c>
      <c r="C35" s="112" t="str">
        <f t="shared" ca="1" si="3"/>
        <v xml:space="preserve"> </v>
      </c>
      <c r="D35" s="113" t="str">
        <f t="shared" ca="1" si="4"/>
        <v xml:space="preserve"> </v>
      </c>
      <c r="E35" s="114" t="str">
        <f t="shared" ca="1" si="5"/>
        <v xml:space="preserve"> </v>
      </c>
      <c r="F35" s="112" t="str">
        <f t="shared" ca="1" si="0"/>
        <v xml:space="preserve"> </v>
      </c>
    </row>
    <row r="36" spans="1:6" x14ac:dyDescent="0.3">
      <c r="A36" s="107" t="str">
        <f t="shared" ca="1" si="1"/>
        <v xml:space="preserve"> </v>
      </c>
      <c r="B36" s="108" t="str">
        <f t="shared" ca="1" si="2"/>
        <v xml:space="preserve"> </v>
      </c>
      <c r="C36" s="112" t="str">
        <f t="shared" ca="1" si="3"/>
        <v xml:space="preserve"> </v>
      </c>
      <c r="D36" s="113" t="str">
        <f t="shared" ca="1" si="4"/>
        <v xml:space="preserve"> </v>
      </c>
      <c r="E36" s="114" t="str">
        <f t="shared" ca="1" si="5"/>
        <v xml:space="preserve"> </v>
      </c>
      <c r="F36" s="112" t="str">
        <f t="shared" ca="1" si="0"/>
        <v xml:space="preserve"> </v>
      </c>
    </row>
    <row r="37" spans="1:6" x14ac:dyDescent="0.3">
      <c r="A37" s="107" t="str">
        <f t="shared" ca="1" si="1"/>
        <v xml:space="preserve"> </v>
      </c>
      <c r="B37" s="108" t="str">
        <f t="shared" ca="1" si="2"/>
        <v xml:space="preserve"> </v>
      </c>
      <c r="C37" s="112" t="str">
        <f t="shared" ca="1" si="3"/>
        <v xml:space="preserve"> </v>
      </c>
      <c r="D37" s="113" t="str">
        <f t="shared" ca="1" si="4"/>
        <v xml:space="preserve"> </v>
      </c>
      <c r="E37" s="114" t="str">
        <f t="shared" ca="1" si="5"/>
        <v xml:space="preserve"> </v>
      </c>
      <c r="F37" s="112" t="str">
        <f t="shared" ca="1" si="0"/>
        <v xml:space="preserve"> </v>
      </c>
    </row>
    <row r="38" spans="1:6" x14ac:dyDescent="0.3">
      <c r="A38" s="107" t="str">
        <f t="shared" ca="1" si="1"/>
        <v xml:space="preserve"> </v>
      </c>
      <c r="B38" s="108" t="str">
        <f t="shared" ca="1" si="2"/>
        <v xml:space="preserve"> </v>
      </c>
      <c r="C38" s="112" t="str">
        <f t="shared" ca="1" si="3"/>
        <v xml:space="preserve"> </v>
      </c>
      <c r="D38" s="113" t="str">
        <f t="shared" ca="1" si="4"/>
        <v xml:space="preserve"> </v>
      </c>
      <c r="E38" s="114" t="str">
        <f t="shared" ca="1" si="5"/>
        <v xml:space="preserve"> </v>
      </c>
      <c r="F38" s="112" t="str">
        <f t="shared" ca="1" si="0"/>
        <v xml:space="preserve"> </v>
      </c>
    </row>
    <row r="39" spans="1:6" x14ac:dyDescent="0.3">
      <c r="A39" s="107" t="str">
        <f t="shared" ca="1" si="1"/>
        <v xml:space="preserve"> </v>
      </c>
      <c r="B39" s="108" t="str">
        <f t="shared" ca="1" si="2"/>
        <v xml:space="preserve"> </v>
      </c>
      <c r="C39" s="112" t="str">
        <f t="shared" ca="1" si="3"/>
        <v xml:space="preserve"> </v>
      </c>
      <c r="D39" s="113" t="str">
        <f t="shared" ca="1" si="4"/>
        <v xml:space="preserve"> </v>
      </c>
      <c r="E39" s="114" t="str">
        <f t="shared" ca="1" si="5"/>
        <v xml:space="preserve"> </v>
      </c>
      <c r="F39" s="112" t="str">
        <f t="shared" ca="1" si="0"/>
        <v xml:space="preserve"> </v>
      </c>
    </row>
    <row r="40" spans="1:6" x14ac:dyDescent="0.3">
      <c r="A40" s="107" t="str">
        <f t="shared" ca="1" si="1"/>
        <v xml:space="preserve"> </v>
      </c>
      <c r="B40" s="108" t="str">
        <f t="shared" ca="1" si="2"/>
        <v xml:space="preserve"> </v>
      </c>
      <c r="C40" s="112" t="str">
        <f t="shared" ca="1" si="3"/>
        <v xml:space="preserve"> </v>
      </c>
      <c r="D40" s="113" t="str">
        <f t="shared" ca="1" si="4"/>
        <v xml:space="preserve"> </v>
      </c>
      <c r="E40" s="114" t="str">
        <f t="shared" ca="1" si="5"/>
        <v xml:space="preserve"> </v>
      </c>
      <c r="F40" s="112" t="str">
        <f t="shared" ca="1" si="0"/>
        <v xml:space="preserve"> </v>
      </c>
    </row>
  </sheetData>
  <sheetProtection algorithmName="SHA-512" hashValue="70lCU5gpYH0PPnpUhNUTP0nxBqS41/wc+yJALIuum/uAHKar0nuFVfj2nOmzWaWX8lE6gVuj+AXLDld7TN35GQ==" saltValue="mkVquoDfEovsIZTrTiL90g==" spinCount="100000" sheet="1" objects="1" scenarios="1"/>
  <mergeCells count="3">
    <mergeCell ref="C5:E5"/>
    <mergeCell ref="F5:J5"/>
    <mergeCell ref="E7:J7"/>
  </mergeCells>
  <conditionalFormatting sqref="A10:F40">
    <cfRule type="cellIs" dxfId="9" priority="1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7F50-2C65-4B02-A315-A98BA447EE4E}">
  <dimension ref="A5:J40"/>
  <sheetViews>
    <sheetView showGridLines="0" topLeftCell="C1" workbookViewId="0">
      <selection activeCell="J8" sqref="J8"/>
    </sheetView>
  </sheetViews>
  <sheetFormatPr defaultRowHeight="18.75" x14ac:dyDescent="0.3"/>
  <cols>
    <col min="1" max="1" width="8" style="104" hidden="1" customWidth="1"/>
    <col min="2" max="2" width="5.28515625" style="105" hidden="1" customWidth="1"/>
    <col min="3" max="3" width="8.140625" style="116" bestFit="1" customWidth="1"/>
    <col min="4" max="4" width="7" style="102" bestFit="1" customWidth="1"/>
    <col min="5" max="5" width="16.7109375" style="103" bestFit="1" customWidth="1"/>
    <col min="6" max="6" width="7.7109375" style="103" bestFit="1" customWidth="1"/>
    <col min="7" max="10" width="12.7109375" style="103" customWidth="1"/>
    <col min="11" max="13" width="9.140625" style="103"/>
    <col min="14" max="14" width="33.140625" style="103" bestFit="1" customWidth="1"/>
    <col min="15" max="16384" width="9.140625" style="103"/>
  </cols>
  <sheetData>
    <row r="5" spans="1:10" x14ac:dyDescent="0.3">
      <c r="C5" s="121" t="s">
        <v>1004</v>
      </c>
      <c r="D5" s="121"/>
      <c r="E5" s="121"/>
      <c r="F5" s="122" t="s">
        <v>932</v>
      </c>
      <c r="G5" s="122"/>
      <c r="H5" s="122"/>
      <c r="I5" s="122"/>
      <c r="J5" s="122"/>
    </row>
    <row r="7" spans="1:10" x14ac:dyDescent="0.3">
      <c r="C7" s="103" t="s">
        <v>50</v>
      </c>
      <c r="D7" s="102" t="s">
        <v>42</v>
      </c>
      <c r="E7" s="122" t="str">
        <f ca="1">OFFSET(Classes!B1,MATCH(Classe,Classes!A:A,0)-1,0)</f>
        <v>BRA-RGS / Regra Geral Simplificada</v>
      </c>
      <c r="F7" s="122"/>
      <c r="G7" s="122"/>
      <c r="H7" s="122"/>
      <c r="I7" s="122"/>
      <c r="J7" s="122"/>
    </row>
    <row r="8" spans="1:10" x14ac:dyDescent="0.3">
      <c r="C8" s="103"/>
      <c r="D8" s="103"/>
      <c r="E8" s="106"/>
      <c r="F8" s="106"/>
      <c r="G8" s="106"/>
      <c r="H8" s="106"/>
      <c r="I8" s="106" t="s">
        <v>965</v>
      </c>
      <c r="J8" s="117">
        <f ca="1">OFFSET(Classes!B1,MATCH(Classe,Classes!A:A,0)-1,5)</f>
        <v>0.5493055555555556</v>
      </c>
    </row>
    <row r="10" spans="1:10" x14ac:dyDescent="0.3">
      <c r="A10" s="107" t="s">
        <v>863</v>
      </c>
      <c r="B10" s="108" t="s">
        <v>812</v>
      </c>
      <c r="C10" s="109" t="s">
        <v>812</v>
      </c>
      <c r="D10" s="110" t="s">
        <v>759</v>
      </c>
      <c r="E10" s="109" t="s">
        <v>758</v>
      </c>
      <c r="F10" s="109" t="s">
        <v>820</v>
      </c>
      <c r="G10" s="111" t="s">
        <v>763</v>
      </c>
      <c r="H10" s="111" t="s">
        <v>964</v>
      </c>
      <c r="I10" s="111" t="s">
        <v>764</v>
      </c>
      <c r="J10" s="111" t="s">
        <v>808</v>
      </c>
    </row>
    <row r="11" spans="1:10" x14ac:dyDescent="0.3">
      <c r="A11" s="107">
        <f ca="1">IF(ISERROR(INDIRECT("Sumula!E"&amp;MATCH(Classe,Sumula!E:E,0)))=TRUE," ",MATCH(Classe,Sumula!E:E,0))</f>
        <v>38</v>
      </c>
      <c r="B11" s="108">
        <v>1</v>
      </c>
      <c r="C11" s="112">
        <f ca="1">IF(A11=" "," ",INDIRECT("Sumula!P"&amp;A11))</f>
        <v>1</v>
      </c>
      <c r="D11" s="113">
        <f ca="1">IF(A11=" "," ",INDIRECT("Sumula!B"&amp;A11))</f>
        <v>2179</v>
      </c>
      <c r="E11" s="114" t="str">
        <f ca="1">IF(A11=" "," ",INDIRECT("Sumula!C"&amp;A11))</f>
        <v>Xekmat</v>
      </c>
      <c r="F11" s="112" t="str">
        <f t="shared" ref="F11:F40" ca="1" si="0">IF(A11=" "," ",INDIRECT("Sumula!G"&amp;A11))</f>
        <v>RYC</v>
      </c>
      <c r="G11" s="115">
        <f ca="1">IF(A11=" "," ",INDIRECT("Sumula!I"&amp;A11))</f>
        <v>0.63850694444444445</v>
      </c>
      <c r="H11" s="115">
        <f ca="1">IF(A11=" "," ",INDIRECT("Sumula!L"&amp;A11))</f>
        <v>8.9201388888888844E-2</v>
      </c>
      <c r="I11" s="115">
        <f ca="1">IF(A11=" "," ",INDIRECT("Sumula!M"&amp;A11))</f>
        <v>8.446479513888884E-2</v>
      </c>
      <c r="J11" s="115">
        <f ca="1">IF(A11=" "," ",INDIRECT("Sumula!O"&amp;A11))</f>
        <v>0</v>
      </c>
    </row>
    <row r="12" spans="1:10" x14ac:dyDescent="0.3">
      <c r="A12" s="107">
        <f t="shared" ref="A12:A40" ca="1" si="1">IF(ISERROR(INDIRECT("Sumula!E"&amp;A11+1))=TRUE," ",IF(INDIRECT("Sumula!E"&amp;A11+1)=Classe,A11+1," "))</f>
        <v>39</v>
      </c>
      <c r="B12" s="108">
        <f ca="1">IF(A12=" "," ",B11+1)</f>
        <v>2</v>
      </c>
      <c r="C12" s="112">
        <f ca="1">IF(A12=" "," ",INDIRECT("Sumula!P"&amp;A12))</f>
        <v>2</v>
      </c>
      <c r="D12" s="113">
        <f ca="1">IF(A12=" "," ",INDIRECT("Sumula!B"&amp;A12))</f>
        <v>3008</v>
      </c>
      <c r="E12" s="114" t="str">
        <f ca="1">IF(A12=" "," ",INDIRECT("Sumula!C"&amp;A12))</f>
        <v>Dorf</v>
      </c>
      <c r="F12" s="112" t="str">
        <f t="shared" ca="1" si="0"/>
        <v>ICRJ</v>
      </c>
      <c r="G12" s="115">
        <f t="shared" ref="G12:G40" ca="1" si="2">IF(A12=" "," ",INDIRECT("Sumula!I"&amp;A12))</f>
        <v>0.65486111111111112</v>
      </c>
      <c r="H12" s="115">
        <f t="shared" ref="H12:H40" ca="1" si="3">IF(A12=" "," ",INDIRECT("Sumula!L"&amp;A12))</f>
        <v>0.10555555555555551</v>
      </c>
      <c r="I12" s="115">
        <f ca="1">IF(A12=" "," ",INDIRECT("Sumula!M"&amp;A12))</f>
        <v>8.6798333333333297E-2</v>
      </c>
      <c r="J12" s="115">
        <f ca="1">IF(A12=" "," ",INDIRECT("Sumula!O"&amp;A12))</f>
        <v>2.3335381944444566E-3</v>
      </c>
    </row>
    <row r="13" spans="1:10" x14ac:dyDescent="0.3">
      <c r="A13" s="107">
        <f t="shared" ca="1" si="1"/>
        <v>40</v>
      </c>
      <c r="B13" s="108">
        <f t="shared" ref="B13:B40" ca="1" si="4">IF(A13=" "," ",B12+1)</f>
        <v>3</v>
      </c>
      <c r="C13" s="112">
        <f t="shared" ref="C13:C40" ca="1" si="5">IF(A13=" "," ",INDIRECT("Sumula!P"&amp;A13))</f>
        <v>3</v>
      </c>
      <c r="D13" s="113">
        <f t="shared" ref="D13:D40" ca="1" si="6">IF(A13=" "," ",INDIRECT("Sumula!B"&amp;A13))</f>
        <v>1933</v>
      </c>
      <c r="E13" s="114" t="str">
        <f t="shared" ref="E13:E40" ca="1" si="7">IF(A13=" "," ",INDIRECT("Sumula!C"&amp;A13))</f>
        <v>Blue Moon</v>
      </c>
      <c r="F13" s="112" t="str">
        <f t="shared" ca="1" si="0"/>
        <v>N</v>
      </c>
      <c r="G13" s="115">
        <f t="shared" ca="1" si="2"/>
        <v>0.65278935185185183</v>
      </c>
      <c r="H13" s="115">
        <f t="shared" ca="1" si="3"/>
        <v>0.10348379629629623</v>
      </c>
      <c r="I13" s="115">
        <f t="shared" ref="I13:I40" ca="1" si="8">IF(A13=" "," ",INDIRECT("Sumula!M"&amp;A13))</f>
        <v>9.0289612268518463E-2</v>
      </c>
      <c r="J13" s="115">
        <f t="shared" ref="J13:J40" ca="1" si="9">IF(A13=" "," ",INDIRECT("Sumula!O"&amp;A13))</f>
        <v>5.8248171296296225E-3</v>
      </c>
    </row>
    <row r="14" spans="1:10" x14ac:dyDescent="0.3">
      <c r="A14" s="107">
        <f t="shared" ca="1" si="1"/>
        <v>41</v>
      </c>
      <c r="B14" s="108">
        <f t="shared" ca="1" si="4"/>
        <v>4</v>
      </c>
      <c r="C14" s="112">
        <f t="shared" ca="1" si="5"/>
        <v>4</v>
      </c>
      <c r="D14" s="113">
        <f t="shared" ca="1" si="6"/>
        <v>2561</v>
      </c>
      <c r="E14" s="114" t="str">
        <f t="shared" ca="1" si="7"/>
        <v>Cristalino</v>
      </c>
      <c r="F14" s="112" t="str">
        <f t="shared" ca="1" si="0"/>
        <v>ICRJ</v>
      </c>
      <c r="G14" s="115">
        <f t="shared" ca="1" si="2"/>
        <v>0.6523958333333334</v>
      </c>
      <c r="H14" s="115">
        <f t="shared" ca="1" si="3"/>
        <v>0.10309027777777779</v>
      </c>
      <c r="I14" s="115">
        <f t="shared" ca="1" si="8"/>
        <v>9.3667826388888903E-2</v>
      </c>
      <c r="J14" s="115">
        <f t="shared" ca="1" si="9"/>
        <v>9.2030312500000627E-3</v>
      </c>
    </row>
    <row r="15" spans="1:10" x14ac:dyDescent="0.3">
      <c r="A15" s="107">
        <f t="shared" ca="1" si="1"/>
        <v>42</v>
      </c>
      <c r="B15" s="108">
        <f t="shared" ca="1" si="4"/>
        <v>5</v>
      </c>
      <c r="C15" s="112">
        <f t="shared" ca="1" si="5"/>
        <v>5</v>
      </c>
      <c r="D15" s="113">
        <f t="shared" ca="1" si="6"/>
        <v>1246</v>
      </c>
      <c r="E15" s="114" t="str">
        <f t="shared" ca="1" si="7"/>
        <v>Mano's Chopp</v>
      </c>
      <c r="F15" s="112" t="str">
        <f t="shared" ca="1" si="0"/>
        <v>ICB</v>
      </c>
      <c r="G15" s="115">
        <f t="shared" ca="1" si="2"/>
        <v>0.65600694444444441</v>
      </c>
      <c r="H15" s="115">
        <f t="shared" ca="1" si="3"/>
        <v>0.1067013888888888</v>
      </c>
      <c r="I15" s="115">
        <f t="shared" ca="1" si="8"/>
        <v>9.5711145833333261E-2</v>
      </c>
      <c r="J15" s="115">
        <f t="shared" ca="1" si="9"/>
        <v>1.1246350694444421E-2</v>
      </c>
    </row>
    <row r="16" spans="1:10" x14ac:dyDescent="0.3">
      <c r="A16" s="107">
        <f t="shared" ca="1" si="1"/>
        <v>43</v>
      </c>
      <c r="B16" s="108">
        <f t="shared" ca="1" si="4"/>
        <v>6</v>
      </c>
      <c r="C16" s="112">
        <f t="shared" ca="1" si="5"/>
        <v>6</v>
      </c>
      <c r="D16" s="113">
        <f t="shared" ca="1" si="6"/>
        <v>2120</v>
      </c>
      <c r="E16" s="114" t="str">
        <f t="shared" ca="1" si="7"/>
        <v>No Brainer</v>
      </c>
      <c r="F16" s="112" t="str">
        <f t="shared" ca="1" si="0"/>
        <v>ICRJ</v>
      </c>
      <c r="G16" s="115">
        <f t="shared" ca="1" si="2"/>
        <v>0.64589120370370368</v>
      </c>
      <c r="H16" s="115">
        <f t="shared" ca="1" si="3"/>
        <v>9.6585648148148073E-2</v>
      </c>
      <c r="I16" s="115">
        <f t="shared" ca="1" si="8"/>
        <v>0.10458293981481473</v>
      </c>
      <c r="J16" s="115">
        <f t="shared" ca="1" si="9"/>
        <v>2.0118144675925889E-2</v>
      </c>
    </row>
    <row r="17" spans="1:10" x14ac:dyDescent="0.3">
      <c r="A17" s="107">
        <f t="shared" ca="1" si="1"/>
        <v>44</v>
      </c>
      <c r="B17" s="108">
        <f t="shared" ca="1" si="4"/>
        <v>7</v>
      </c>
      <c r="C17" s="112">
        <f t="shared" ca="1" si="5"/>
        <v>7</v>
      </c>
      <c r="D17" s="113">
        <f t="shared" ca="1" si="6"/>
        <v>2003</v>
      </c>
      <c r="E17" s="114" t="str">
        <f t="shared" ca="1" si="7"/>
        <v>Carcara</v>
      </c>
      <c r="F17" s="112" t="str">
        <f t="shared" ca="1" si="0"/>
        <v>N</v>
      </c>
      <c r="G17" s="115">
        <f t="shared" ca="1" si="2"/>
        <v>0.67880787037037038</v>
      </c>
      <c r="H17" s="115">
        <f t="shared" ca="1" si="3"/>
        <v>0.12950231481481478</v>
      </c>
      <c r="I17" s="115">
        <f t="shared" ca="1" si="8"/>
        <v>0.10953305787037033</v>
      </c>
      <c r="J17" s="115">
        <f t="shared" ca="1" si="9"/>
        <v>2.5068262731481494E-2</v>
      </c>
    </row>
    <row r="18" spans="1:10" x14ac:dyDescent="0.3">
      <c r="A18" s="107">
        <f t="shared" ca="1" si="1"/>
        <v>45</v>
      </c>
      <c r="B18" s="108">
        <f t="shared" ca="1" si="4"/>
        <v>8</v>
      </c>
      <c r="C18" s="112">
        <f t="shared" ca="1" si="5"/>
        <v>8</v>
      </c>
      <c r="D18" s="113">
        <f t="shared" ca="1" si="6"/>
        <v>1185</v>
      </c>
      <c r="E18" s="114" t="str">
        <f t="shared" ca="1" si="7"/>
        <v>CL Durf</v>
      </c>
      <c r="F18" s="112" t="str">
        <f t="shared" ca="1" si="0"/>
        <v>MG</v>
      </c>
      <c r="G18" s="115">
        <f t="shared" ca="1" si="2"/>
        <v>0.71107638888888891</v>
      </c>
      <c r="H18" s="115">
        <f t="shared" ca="1" si="3"/>
        <v>0.16177083333333331</v>
      </c>
      <c r="I18" s="115">
        <f t="shared" ca="1" si="8"/>
        <v>0.13001521874999997</v>
      </c>
      <c r="J18" s="115">
        <f t="shared" ca="1" si="9"/>
        <v>4.5550423611111127E-2</v>
      </c>
    </row>
    <row r="19" spans="1:10" x14ac:dyDescent="0.3">
      <c r="A19" s="107" t="str">
        <f t="shared" ca="1" si="1"/>
        <v xml:space="preserve"> </v>
      </c>
      <c r="B19" s="108" t="str">
        <f t="shared" ca="1" si="4"/>
        <v xml:space="preserve"> </v>
      </c>
      <c r="C19" s="112" t="str">
        <f t="shared" ca="1" si="5"/>
        <v xml:space="preserve"> </v>
      </c>
      <c r="D19" s="113" t="str">
        <f t="shared" ca="1" si="6"/>
        <v xml:space="preserve"> </v>
      </c>
      <c r="E19" s="114" t="str">
        <f t="shared" ca="1" si="7"/>
        <v xml:space="preserve"> </v>
      </c>
      <c r="F19" s="112" t="str">
        <f t="shared" ca="1" si="0"/>
        <v xml:space="preserve"> </v>
      </c>
      <c r="G19" s="115" t="str">
        <f t="shared" ca="1" si="2"/>
        <v xml:space="preserve"> </v>
      </c>
      <c r="H19" s="115" t="str">
        <f t="shared" ca="1" si="3"/>
        <v xml:space="preserve"> </v>
      </c>
      <c r="I19" s="115" t="str">
        <f t="shared" ca="1" si="8"/>
        <v xml:space="preserve"> </v>
      </c>
      <c r="J19" s="115" t="str">
        <f t="shared" ca="1" si="9"/>
        <v xml:space="preserve"> </v>
      </c>
    </row>
    <row r="20" spans="1:10" x14ac:dyDescent="0.3">
      <c r="A20" s="107" t="str">
        <f t="shared" ca="1" si="1"/>
        <v xml:space="preserve"> </v>
      </c>
      <c r="B20" s="108" t="str">
        <f t="shared" ca="1" si="4"/>
        <v xml:space="preserve"> </v>
      </c>
      <c r="C20" s="112" t="str">
        <f t="shared" ca="1" si="5"/>
        <v xml:space="preserve"> </v>
      </c>
      <c r="D20" s="113" t="str">
        <f t="shared" ca="1" si="6"/>
        <v xml:space="preserve"> </v>
      </c>
      <c r="E20" s="114" t="str">
        <f t="shared" ca="1" si="7"/>
        <v xml:space="preserve"> </v>
      </c>
      <c r="F20" s="112" t="str">
        <f t="shared" ca="1" si="0"/>
        <v xml:space="preserve"> </v>
      </c>
      <c r="G20" s="115" t="str">
        <f t="shared" ca="1" si="2"/>
        <v xml:space="preserve"> </v>
      </c>
      <c r="H20" s="115" t="str">
        <f t="shared" ca="1" si="3"/>
        <v xml:space="preserve"> </v>
      </c>
      <c r="I20" s="115" t="str">
        <f t="shared" ca="1" si="8"/>
        <v xml:space="preserve"> </v>
      </c>
      <c r="J20" s="115" t="str">
        <f t="shared" ca="1" si="9"/>
        <v xml:space="preserve"> </v>
      </c>
    </row>
    <row r="21" spans="1:10" x14ac:dyDescent="0.3">
      <c r="A21" s="107" t="str">
        <f t="shared" ca="1" si="1"/>
        <v xml:space="preserve"> </v>
      </c>
      <c r="B21" s="108" t="str">
        <f t="shared" ca="1" si="4"/>
        <v xml:space="preserve"> </v>
      </c>
      <c r="C21" s="112" t="str">
        <f t="shared" ca="1" si="5"/>
        <v xml:space="preserve"> </v>
      </c>
      <c r="D21" s="113" t="str">
        <f t="shared" ca="1" si="6"/>
        <v xml:space="preserve"> </v>
      </c>
      <c r="E21" s="114" t="str">
        <f t="shared" ca="1" si="7"/>
        <v xml:space="preserve"> </v>
      </c>
      <c r="F21" s="112" t="str">
        <f t="shared" ca="1" si="0"/>
        <v xml:space="preserve"> </v>
      </c>
      <c r="G21" s="115" t="str">
        <f t="shared" ca="1" si="2"/>
        <v xml:space="preserve"> </v>
      </c>
      <c r="H21" s="115" t="str">
        <f t="shared" ca="1" si="3"/>
        <v xml:space="preserve"> </v>
      </c>
      <c r="I21" s="115" t="str">
        <f t="shared" ca="1" si="8"/>
        <v xml:space="preserve"> </v>
      </c>
      <c r="J21" s="115" t="str">
        <f t="shared" ca="1" si="9"/>
        <v xml:space="preserve"> </v>
      </c>
    </row>
    <row r="22" spans="1:10" x14ac:dyDescent="0.3">
      <c r="A22" s="107" t="str">
        <f t="shared" ca="1" si="1"/>
        <v xml:space="preserve"> </v>
      </c>
      <c r="B22" s="108" t="str">
        <f t="shared" ca="1" si="4"/>
        <v xml:space="preserve"> </v>
      </c>
      <c r="C22" s="112" t="str">
        <f t="shared" ca="1" si="5"/>
        <v xml:space="preserve"> </v>
      </c>
      <c r="D22" s="113" t="str">
        <f t="shared" ca="1" si="6"/>
        <v xml:space="preserve"> </v>
      </c>
      <c r="E22" s="114" t="str">
        <f t="shared" ca="1" si="7"/>
        <v xml:space="preserve"> </v>
      </c>
      <c r="F22" s="112" t="str">
        <f t="shared" ca="1" si="0"/>
        <v xml:space="preserve"> </v>
      </c>
      <c r="G22" s="115" t="str">
        <f t="shared" ca="1" si="2"/>
        <v xml:space="preserve"> </v>
      </c>
      <c r="H22" s="115" t="str">
        <f t="shared" ca="1" si="3"/>
        <v xml:space="preserve"> </v>
      </c>
      <c r="I22" s="115" t="str">
        <f t="shared" ca="1" si="8"/>
        <v xml:space="preserve"> </v>
      </c>
      <c r="J22" s="115" t="str">
        <f t="shared" ca="1" si="9"/>
        <v xml:space="preserve"> </v>
      </c>
    </row>
    <row r="23" spans="1:10" x14ac:dyDescent="0.3">
      <c r="A23" s="107" t="str">
        <f t="shared" ca="1" si="1"/>
        <v xml:space="preserve"> </v>
      </c>
      <c r="B23" s="108" t="str">
        <f t="shared" ca="1" si="4"/>
        <v xml:space="preserve"> </v>
      </c>
      <c r="C23" s="112" t="str">
        <f t="shared" ca="1" si="5"/>
        <v xml:space="preserve"> </v>
      </c>
      <c r="D23" s="113" t="str">
        <f t="shared" ca="1" si="6"/>
        <v xml:space="preserve"> </v>
      </c>
      <c r="E23" s="114" t="str">
        <f t="shared" ca="1" si="7"/>
        <v xml:space="preserve"> </v>
      </c>
      <c r="F23" s="112" t="str">
        <f t="shared" ca="1" si="0"/>
        <v xml:space="preserve"> </v>
      </c>
      <c r="G23" s="115" t="str">
        <f t="shared" ca="1" si="2"/>
        <v xml:space="preserve"> </v>
      </c>
      <c r="H23" s="115" t="str">
        <f t="shared" ca="1" si="3"/>
        <v xml:space="preserve"> </v>
      </c>
      <c r="I23" s="115" t="str">
        <f t="shared" ca="1" si="8"/>
        <v xml:space="preserve"> </v>
      </c>
      <c r="J23" s="115" t="str">
        <f t="shared" ca="1" si="9"/>
        <v xml:space="preserve"> </v>
      </c>
    </row>
    <row r="24" spans="1:10" x14ac:dyDescent="0.3">
      <c r="A24" s="107" t="str">
        <f t="shared" ca="1" si="1"/>
        <v xml:space="preserve"> </v>
      </c>
      <c r="B24" s="108" t="str">
        <f t="shared" ca="1" si="4"/>
        <v xml:space="preserve"> </v>
      </c>
      <c r="C24" s="112" t="str">
        <f t="shared" ca="1" si="5"/>
        <v xml:space="preserve"> </v>
      </c>
      <c r="D24" s="113" t="str">
        <f t="shared" ca="1" si="6"/>
        <v xml:space="preserve"> </v>
      </c>
      <c r="E24" s="114" t="str">
        <f t="shared" ca="1" si="7"/>
        <v xml:space="preserve"> </v>
      </c>
      <c r="F24" s="112" t="str">
        <f t="shared" ca="1" si="0"/>
        <v xml:space="preserve"> </v>
      </c>
      <c r="G24" s="115" t="str">
        <f t="shared" ca="1" si="2"/>
        <v xml:space="preserve"> </v>
      </c>
      <c r="H24" s="115" t="str">
        <f t="shared" ca="1" si="3"/>
        <v xml:space="preserve"> </v>
      </c>
      <c r="I24" s="115" t="str">
        <f t="shared" ca="1" si="8"/>
        <v xml:space="preserve"> </v>
      </c>
      <c r="J24" s="115" t="str">
        <f t="shared" ca="1" si="9"/>
        <v xml:space="preserve"> </v>
      </c>
    </row>
    <row r="25" spans="1:10" x14ac:dyDescent="0.3">
      <c r="A25" s="107" t="str">
        <f t="shared" ca="1" si="1"/>
        <v xml:space="preserve"> </v>
      </c>
      <c r="B25" s="108" t="str">
        <f t="shared" ca="1" si="4"/>
        <v xml:space="preserve"> </v>
      </c>
      <c r="C25" s="112" t="str">
        <f t="shared" ca="1" si="5"/>
        <v xml:space="preserve"> </v>
      </c>
      <c r="D25" s="113" t="str">
        <f t="shared" ca="1" si="6"/>
        <v xml:space="preserve"> </v>
      </c>
      <c r="E25" s="114" t="str">
        <f t="shared" ca="1" si="7"/>
        <v xml:space="preserve"> </v>
      </c>
      <c r="F25" s="112" t="str">
        <f t="shared" ca="1" si="0"/>
        <v xml:space="preserve"> </v>
      </c>
      <c r="G25" s="115" t="str">
        <f t="shared" ca="1" si="2"/>
        <v xml:space="preserve"> </v>
      </c>
      <c r="H25" s="115" t="str">
        <f t="shared" ca="1" si="3"/>
        <v xml:space="preserve"> </v>
      </c>
      <c r="I25" s="115" t="str">
        <f t="shared" ca="1" si="8"/>
        <v xml:space="preserve"> </v>
      </c>
      <c r="J25" s="115" t="str">
        <f t="shared" ca="1" si="9"/>
        <v xml:space="preserve"> </v>
      </c>
    </row>
    <row r="26" spans="1:10" x14ac:dyDescent="0.3">
      <c r="A26" s="107" t="str">
        <f t="shared" ca="1" si="1"/>
        <v xml:space="preserve"> </v>
      </c>
      <c r="B26" s="108" t="str">
        <f t="shared" ca="1" si="4"/>
        <v xml:space="preserve"> </v>
      </c>
      <c r="C26" s="112" t="str">
        <f t="shared" ca="1" si="5"/>
        <v xml:space="preserve"> </v>
      </c>
      <c r="D26" s="113" t="str">
        <f t="shared" ca="1" si="6"/>
        <v xml:space="preserve"> </v>
      </c>
      <c r="E26" s="114" t="str">
        <f t="shared" ca="1" si="7"/>
        <v xml:space="preserve"> </v>
      </c>
      <c r="F26" s="112" t="str">
        <f t="shared" ca="1" si="0"/>
        <v xml:space="preserve"> </v>
      </c>
      <c r="G26" s="115" t="str">
        <f t="shared" ca="1" si="2"/>
        <v xml:space="preserve"> </v>
      </c>
      <c r="H26" s="115" t="str">
        <f t="shared" ca="1" si="3"/>
        <v xml:space="preserve"> </v>
      </c>
      <c r="I26" s="115" t="str">
        <f t="shared" ca="1" si="8"/>
        <v xml:space="preserve"> </v>
      </c>
      <c r="J26" s="115" t="str">
        <f t="shared" ca="1" si="9"/>
        <v xml:space="preserve"> </v>
      </c>
    </row>
    <row r="27" spans="1:10" x14ac:dyDescent="0.3">
      <c r="A27" s="107" t="str">
        <f t="shared" ca="1" si="1"/>
        <v xml:space="preserve"> </v>
      </c>
      <c r="B27" s="108" t="str">
        <f t="shared" ca="1" si="4"/>
        <v xml:space="preserve"> </v>
      </c>
      <c r="C27" s="112" t="str">
        <f t="shared" ca="1" si="5"/>
        <v xml:space="preserve"> </v>
      </c>
      <c r="D27" s="113" t="str">
        <f t="shared" ca="1" si="6"/>
        <v xml:space="preserve"> </v>
      </c>
      <c r="E27" s="114" t="str">
        <f t="shared" ca="1" si="7"/>
        <v xml:space="preserve"> </v>
      </c>
      <c r="F27" s="112" t="str">
        <f t="shared" ca="1" si="0"/>
        <v xml:space="preserve"> </v>
      </c>
      <c r="G27" s="115" t="str">
        <f t="shared" ca="1" si="2"/>
        <v xml:space="preserve"> </v>
      </c>
      <c r="H27" s="115" t="str">
        <f t="shared" ca="1" si="3"/>
        <v xml:space="preserve"> </v>
      </c>
      <c r="I27" s="115" t="str">
        <f t="shared" ca="1" si="8"/>
        <v xml:space="preserve"> </v>
      </c>
      <c r="J27" s="115" t="str">
        <f t="shared" ca="1" si="9"/>
        <v xml:space="preserve"> </v>
      </c>
    </row>
    <row r="28" spans="1:10" x14ac:dyDescent="0.3">
      <c r="A28" s="107" t="str">
        <f t="shared" ca="1" si="1"/>
        <v xml:space="preserve"> </v>
      </c>
      <c r="B28" s="108" t="str">
        <f t="shared" ca="1" si="4"/>
        <v xml:space="preserve"> </v>
      </c>
      <c r="C28" s="112" t="str">
        <f t="shared" ca="1" si="5"/>
        <v xml:space="preserve"> </v>
      </c>
      <c r="D28" s="113" t="str">
        <f t="shared" ca="1" si="6"/>
        <v xml:space="preserve"> </v>
      </c>
      <c r="E28" s="114" t="str">
        <f t="shared" ca="1" si="7"/>
        <v xml:space="preserve"> </v>
      </c>
      <c r="F28" s="112" t="str">
        <f t="shared" ca="1" si="0"/>
        <v xml:space="preserve"> </v>
      </c>
      <c r="G28" s="115" t="str">
        <f t="shared" ca="1" si="2"/>
        <v xml:space="preserve"> </v>
      </c>
      <c r="H28" s="115" t="str">
        <f t="shared" ca="1" si="3"/>
        <v xml:space="preserve"> </v>
      </c>
      <c r="I28" s="115" t="str">
        <f t="shared" ca="1" si="8"/>
        <v xml:space="preserve"> </v>
      </c>
      <c r="J28" s="115" t="str">
        <f t="shared" ca="1" si="9"/>
        <v xml:space="preserve"> </v>
      </c>
    </row>
    <row r="29" spans="1:10" x14ac:dyDescent="0.3">
      <c r="A29" s="107" t="str">
        <f t="shared" ca="1" si="1"/>
        <v xml:space="preserve"> </v>
      </c>
      <c r="B29" s="108" t="str">
        <f t="shared" ca="1" si="4"/>
        <v xml:space="preserve"> </v>
      </c>
      <c r="C29" s="112" t="str">
        <f t="shared" ca="1" si="5"/>
        <v xml:space="preserve"> </v>
      </c>
      <c r="D29" s="113" t="str">
        <f t="shared" ca="1" si="6"/>
        <v xml:space="preserve"> </v>
      </c>
      <c r="E29" s="114" t="str">
        <f t="shared" ca="1" si="7"/>
        <v xml:space="preserve"> </v>
      </c>
      <c r="F29" s="112" t="str">
        <f t="shared" ca="1" si="0"/>
        <v xml:space="preserve"> </v>
      </c>
      <c r="G29" s="115" t="str">
        <f t="shared" ca="1" si="2"/>
        <v xml:space="preserve"> </v>
      </c>
      <c r="H29" s="115" t="str">
        <f t="shared" ca="1" si="3"/>
        <v xml:space="preserve"> </v>
      </c>
      <c r="I29" s="115" t="str">
        <f t="shared" ca="1" si="8"/>
        <v xml:space="preserve"> </v>
      </c>
      <c r="J29" s="115" t="str">
        <f t="shared" ca="1" si="9"/>
        <v xml:space="preserve"> </v>
      </c>
    </row>
    <row r="30" spans="1:10" x14ac:dyDescent="0.3">
      <c r="A30" s="107" t="str">
        <f t="shared" ca="1" si="1"/>
        <v xml:space="preserve"> </v>
      </c>
      <c r="B30" s="108" t="str">
        <f t="shared" ca="1" si="4"/>
        <v xml:space="preserve"> </v>
      </c>
      <c r="C30" s="112" t="str">
        <f t="shared" ca="1" si="5"/>
        <v xml:space="preserve"> </v>
      </c>
      <c r="D30" s="113" t="str">
        <f t="shared" ca="1" si="6"/>
        <v xml:space="preserve"> </v>
      </c>
      <c r="E30" s="114" t="str">
        <f t="shared" ca="1" si="7"/>
        <v xml:space="preserve"> </v>
      </c>
      <c r="F30" s="112" t="str">
        <f t="shared" ca="1" si="0"/>
        <v xml:space="preserve"> </v>
      </c>
      <c r="G30" s="115" t="str">
        <f t="shared" ca="1" si="2"/>
        <v xml:space="preserve"> </v>
      </c>
      <c r="H30" s="115" t="str">
        <f t="shared" ca="1" si="3"/>
        <v xml:space="preserve"> </v>
      </c>
      <c r="I30" s="115" t="str">
        <f t="shared" ca="1" si="8"/>
        <v xml:space="preserve"> </v>
      </c>
      <c r="J30" s="115" t="str">
        <f t="shared" ca="1" si="9"/>
        <v xml:space="preserve"> </v>
      </c>
    </row>
    <row r="31" spans="1:10" x14ac:dyDescent="0.3">
      <c r="A31" s="107" t="str">
        <f t="shared" ca="1" si="1"/>
        <v xml:space="preserve"> </v>
      </c>
      <c r="B31" s="108" t="str">
        <f t="shared" ca="1" si="4"/>
        <v xml:space="preserve"> </v>
      </c>
      <c r="C31" s="112" t="str">
        <f t="shared" ca="1" si="5"/>
        <v xml:space="preserve"> </v>
      </c>
      <c r="D31" s="113" t="str">
        <f t="shared" ca="1" si="6"/>
        <v xml:space="preserve"> </v>
      </c>
      <c r="E31" s="114" t="str">
        <f t="shared" ca="1" si="7"/>
        <v xml:space="preserve"> </v>
      </c>
      <c r="F31" s="112" t="str">
        <f t="shared" ca="1" si="0"/>
        <v xml:space="preserve"> </v>
      </c>
      <c r="G31" s="115" t="str">
        <f t="shared" ca="1" si="2"/>
        <v xml:space="preserve"> </v>
      </c>
      <c r="H31" s="115" t="str">
        <f t="shared" ca="1" si="3"/>
        <v xml:space="preserve"> </v>
      </c>
      <c r="I31" s="115" t="str">
        <f t="shared" ca="1" si="8"/>
        <v xml:space="preserve"> </v>
      </c>
      <c r="J31" s="115" t="str">
        <f t="shared" ca="1" si="9"/>
        <v xml:space="preserve"> </v>
      </c>
    </row>
    <row r="32" spans="1:10" x14ac:dyDescent="0.3">
      <c r="A32" s="107" t="str">
        <f t="shared" ca="1" si="1"/>
        <v xml:space="preserve"> </v>
      </c>
      <c r="B32" s="108" t="str">
        <f t="shared" ca="1" si="4"/>
        <v xml:space="preserve"> </v>
      </c>
      <c r="C32" s="112" t="str">
        <f t="shared" ca="1" si="5"/>
        <v xml:space="preserve"> </v>
      </c>
      <c r="D32" s="113" t="str">
        <f t="shared" ca="1" si="6"/>
        <v xml:space="preserve"> </v>
      </c>
      <c r="E32" s="114" t="str">
        <f t="shared" ca="1" si="7"/>
        <v xml:space="preserve"> </v>
      </c>
      <c r="F32" s="112" t="str">
        <f t="shared" ca="1" si="0"/>
        <v xml:space="preserve"> </v>
      </c>
      <c r="G32" s="115" t="str">
        <f t="shared" ca="1" si="2"/>
        <v xml:space="preserve"> </v>
      </c>
      <c r="H32" s="115" t="str">
        <f t="shared" ca="1" si="3"/>
        <v xml:space="preserve"> </v>
      </c>
      <c r="I32" s="115" t="str">
        <f t="shared" ca="1" si="8"/>
        <v xml:space="preserve"> </v>
      </c>
      <c r="J32" s="115" t="str">
        <f t="shared" ca="1" si="9"/>
        <v xml:space="preserve"> </v>
      </c>
    </row>
    <row r="33" spans="1:10" x14ac:dyDescent="0.3">
      <c r="A33" s="107" t="str">
        <f t="shared" ca="1" si="1"/>
        <v xml:space="preserve"> </v>
      </c>
      <c r="B33" s="108" t="str">
        <f t="shared" ca="1" si="4"/>
        <v xml:space="preserve"> </v>
      </c>
      <c r="C33" s="112" t="str">
        <f t="shared" ca="1" si="5"/>
        <v xml:space="preserve"> </v>
      </c>
      <c r="D33" s="113" t="str">
        <f t="shared" ca="1" si="6"/>
        <v xml:space="preserve"> </v>
      </c>
      <c r="E33" s="114" t="str">
        <f t="shared" ca="1" si="7"/>
        <v xml:space="preserve"> </v>
      </c>
      <c r="F33" s="112" t="str">
        <f t="shared" ca="1" si="0"/>
        <v xml:space="preserve"> </v>
      </c>
      <c r="G33" s="115" t="str">
        <f t="shared" ca="1" si="2"/>
        <v xml:space="preserve"> </v>
      </c>
      <c r="H33" s="115" t="str">
        <f t="shared" ca="1" si="3"/>
        <v xml:space="preserve"> </v>
      </c>
      <c r="I33" s="115" t="str">
        <f t="shared" ca="1" si="8"/>
        <v xml:space="preserve"> </v>
      </c>
      <c r="J33" s="115" t="str">
        <f t="shared" ca="1" si="9"/>
        <v xml:space="preserve"> </v>
      </c>
    </row>
    <row r="34" spans="1:10" x14ac:dyDescent="0.3">
      <c r="A34" s="107" t="str">
        <f t="shared" ca="1" si="1"/>
        <v xml:space="preserve"> </v>
      </c>
      <c r="B34" s="108" t="str">
        <f t="shared" ca="1" si="4"/>
        <v xml:space="preserve"> </v>
      </c>
      <c r="C34" s="112" t="str">
        <f t="shared" ca="1" si="5"/>
        <v xml:space="preserve"> </v>
      </c>
      <c r="D34" s="113" t="str">
        <f t="shared" ca="1" si="6"/>
        <v xml:space="preserve"> </v>
      </c>
      <c r="E34" s="114" t="str">
        <f t="shared" ca="1" si="7"/>
        <v xml:space="preserve"> </v>
      </c>
      <c r="F34" s="112" t="str">
        <f t="shared" ca="1" si="0"/>
        <v xml:space="preserve"> </v>
      </c>
      <c r="G34" s="115" t="str">
        <f t="shared" ca="1" si="2"/>
        <v xml:space="preserve"> </v>
      </c>
      <c r="H34" s="115" t="str">
        <f t="shared" ca="1" si="3"/>
        <v xml:space="preserve"> </v>
      </c>
      <c r="I34" s="115" t="str">
        <f t="shared" ca="1" si="8"/>
        <v xml:space="preserve"> </v>
      </c>
      <c r="J34" s="115" t="str">
        <f t="shared" ca="1" si="9"/>
        <v xml:space="preserve"> </v>
      </c>
    </row>
    <row r="35" spans="1:10" x14ac:dyDescent="0.3">
      <c r="A35" s="107" t="str">
        <f t="shared" ca="1" si="1"/>
        <v xml:space="preserve"> </v>
      </c>
      <c r="B35" s="108" t="str">
        <f t="shared" ca="1" si="4"/>
        <v xml:space="preserve"> </v>
      </c>
      <c r="C35" s="112" t="str">
        <f t="shared" ca="1" si="5"/>
        <v xml:space="preserve"> </v>
      </c>
      <c r="D35" s="113" t="str">
        <f t="shared" ca="1" si="6"/>
        <v xml:space="preserve"> </v>
      </c>
      <c r="E35" s="114" t="str">
        <f t="shared" ca="1" si="7"/>
        <v xml:space="preserve"> </v>
      </c>
      <c r="F35" s="112" t="str">
        <f t="shared" ca="1" si="0"/>
        <v xml:space="preserve"> </v>
      </c>
      <c r="G35" s="115" t="str">
        <f t="shared" ca="1" si="2"/>
        <v xml:space="preserve"> </v>
      </c>
      <c r="H35" s="115" t="str">
        <f t="shared" ca="1" si="3"/>
        <v xml:space="preserve"> </v>
      </c>
      <c r="I35" s="115" t="str">
        <f t="shared" ca="1" si="8"/>
        <v xml:space="preserve"> </v>
      </c>
      <c r="J35" s="115" t="str">
        <f t="shared" ca="1" si="9"/>
        <v xml:space="preserve"> </v>
      </c>
    </row>
    <row r="36" spans="1:10" x14ac:dyDescent="0.3">
      <c r="A36" s="107" t="str">
        <f t="shared" ca="1" si="1"/>
        <v xml:space="preserve"> </v>
      </c>
      <c r="B36" s="108" t="str">
        <f t="shared" ca="1" si="4"/>
        <v xml:space="preserve"> </v>
      </c>
      <c r="C36" s="112" t="str">
        <f t="shared" ca="1" si="5"/>
        <v xml:space="preserve"> </v>
      </c>
      <c r="D36" s="113" t="str">
        <f t="shared" ca="1" si="6"/>
        <v xml:space="preserve"> </v>
      </c>
      <c r="E36" s="114" t="str">
        <f t="shared" ca="1" si="7"/>
        <v xml:space="preserve"> </v>
      </c>
      <c r="F36" s="112" t="str">
        <f t="shared" ca="1" si="0"/>
        <v xml:space="preserve"> </v>
      </c>
      <c r="G36" s="115" t="str">
        <f t="shared" ca="1" si="2"/>
        <v xml:space="preserve"> </v>
      </c>
      <c r="H36" s="115" t="str">
        <f t="shared" ca="1" si="3"/>
        <v xml:space="preserve"> </v>
      </c>
      <c r="I36" s="115" t="str">
        <f t="shared" ca="1" si="8"/>
        <v xml:space="preserve"> </v>
      </c>
      <c r="J36" s="115" t="str">
        <f t="shared" ca="1" si="9"/>
        <v xml:space="preserve"> </v>
      </c>
    </row>
    <row r="37" spans="1:10" x14ac:dyDescent="0.3">
      <c r="A37" s="107" t="str">
        <f t="shared" ca="1" si="1"/>
        <v xml:space="preserve"> </v>
      </c>
      <c r="B37" s="108" t="str">
        <f t="shared" ca="1" si="4"/>
        <v xml:space="preserve"> </v>
      </c>
      <c r="C37" s="112" t="str">
        <f t="shared" ca="1" si="5"/>
        <v xml:space="preserve"> </v>
      </c>
      <c r="D37" s="113" t="str">
        <f t="shared" ca="1" si="6"/>
        <v xml:space="preserve"> </v>
      </c>
      <c r="E37" s="114" t="str">
        <f t="shared" ca="1" si="7"/>
        <v xml:space="preserve"> </v>
      </c>
      <c r="F37" s="112" t="str">
        <f t="shared" ca="1" si="0"/>
        <v xml:space="preserve"> </v>
      </c>
      <c r="G37" s="115" t="str">
        <f t="shared" ca="1" si="2"/>
        <v xml:space="preserve"> </v>
      </c>
      <c r="H37" s="115" t="str">
        <f t="shared" ca="1" si="3"/>
        <v xml:space="preserve"> </v>
      </c>
      <c r="I37" s="115" t="str">
        <f t="shared" ca="1" si="8"/>
        <v xml:space="preserve"> </v>
      </c>
      <c r="J37" s="115" t="str">
        <f t="shared" ca="1" si="9"/>
        <v xml:space="preserve"> </v>
      </c>
    </row>
    <row r="38" spans="1:10" x14ac:dyDescent="0.3">
      <c r="A38" s="107" t="str">
        <f t="shared" ca="1" si="1"/>
        <v xml:space="preserve"> </v>
      </c>
      <c r="B38" s="108" t="str">
        <f t="shared" ca="1" si="4"/>
        <v xml:space="preserve"> </v>
      </c>
      <c r="C38" s="112" t="str">
        <f t="shared" ca="1" si="5"/>
        <v xml:space="preserve"> </v>
      </c>
      <c r="D38" s="113" t="str">
        <f t="shared" ca="1" si="6"/>
        <v xml:space="preserve"> </v>
      </c>
      <c r="E38" s="114" t="str">
        <f t="shared" ca="1" si="7"/>
        <v xml:space="preserve"> </v>
      </c>
      <c r="F38" s="112" t="str">
        <f t="shared" ca="1" si="0"/>
        <v xml:space="preserve"> </v>
      </c>
      <c r="G38" s="115" t="str">
        <f t="shared" ca="1" si="2"/>
        <v xml:space="preserve"> </v>
      </c>
      <c r="H38" s="115" t="str">
        <f t="shared" ca="1" si="3"/>
        <v xml:space="preserve"> </v>
      </c>
      <c r="I38" s="115" t="str">
        <f t="shared" ca="1" si="8"/>
        <v xml:space="preserve"> </v>
      </c>
      <c r="J38" s="115" t="str">
        <f t="shared" ca="1" si="9"/>
        <v xml:space="preserve"> </v>
      </c>
    </row>
    <row r="39" spans="1:10" x14ac:dyDescent="0.3">
      <c r="A39" s="107" t="str">
        <f t="shared" ca="1" si="1"/>
        <v xml:space="preserve"> </v>
      </c>
      <c r="B39" s="108" t="str">
        <f t="shared" ca="1" si="4"/>
        <v xml:space="preserve"> </v>
      </c>
      <c r="C39" s="112" t="str">
        <f t="shared" ca="1" si="5"/>
        <v xml:space="preserve"> </v>
      </c>
      <c r="D39" s="113" t="str">
        <f t="shared" ca="1" si="6"/>
        <v xml:space="preserve"> </v>
      </c>
      <c r="E39" s="114" t="str">
        <f t="shared" ca="1" si="7"/>
        <v xml:space="preserve"> </v>
      </c>
      <c r="F39" s="112" t="str">
        <f t="shared" ca="1" si="0"/>
        <v xml:space="preserve"> </v>
      </c>
      <c r="G39" s="115" t="str">
        <f t="shared" ca="1" si="2"/>
        <v xml:space="preserve"> </v>
      </c>
      <c r="H39" s="115" t="str">
        <f t="shared" ca="1" si="3"/>
        <v xml:space="preserve"> </v>
      </c>
      <c r="I39" s="115" t="str">
        <f t="shared" ca="1" si="8"/>
        <v xml:space="preserve"> </v>
      </c>
      <c r="J39" s="115" t="str">
        <f t="shared" ca="1" si="9"/>
        <v xml:space="preserve"> </v>
      </c>
    </row>
    <row r="40" spans="1:10" x14ac:dyDescent="0.3">
      <c r="A40" s="107" t="str">
        <f t="shared" ca="1" si="1"/>
        <v xml:space="preserve"> </v>
      </c>
      <c r="B40" s="108" t="str">
        <f t="shared" ca="1" si="4"/>
        <v xml:space="preserve"> </v>
      </c>
      <c r="C40" s="112" t="str">
        <f t="shared" ca="1" si="5"/>
        <v xml:space="preserve"> </v>
      </c>
      <c r="D40" s="113" t="str">
        <f t="shared" ca="1" si="6"/>
        <v xml:space="preserve"> </v>
      </c>
      <c r="E40" s="114" t="str">
        <f t="shared" ca="1" si="7"/>
        <v xml:space="preserve"> </v>
      </c>
      <c r="F40" s="112" t="str">
        <f t="shared" ca="1" si="0"/>
        <v xml:space="preserve"> </v>
      </c>
      <c r="G40" s="115" t="str">
        <f t="shared" ca="1" si="2"/>
        <v xml:space="preserve"> </v>
      </c>
      <c r="H40" s="115" t="str">
        <f t="shared" ca="1" si="3"/>
        <v xml:space="preserve"> </v>
      </c>
      <c r="I40" s="115" t="str">
        <f t="shared" ca="1" si="8"/>
        <v xml:space="preserve"> </v>
      </c>
      <c r="J40" s="115" t="str">
        <f t="shared" ca="1" si="9"/>
        <v xml:space="preserve"> </v>
      </c>
    </row>
  </sheetData>
  <sheetProtection algorithmName="SHA-512" hashValue="8isby0l/NZm/iXbkMhyNmzdP2a+Xlnv3nAm4ndVAlw5mAuIlEqVQIP/jRsh5ghmraW8WXc4JvsKRVn1Q0ELu7Q==" saltValue="SG5DdjZaqOVFr273VNtH0w==" spinCount="100000" sheet="1" objects="1" scenarios="1"/>
  <mergeCells count="3">
    <mergeCell ref="C5:E5"/>
    <mergeCell ref="F5:J5"/>
    <mergeCell ref="E7:J7"/>
  </mergeCells>
  <conditionalFormatting sqref="I10:J40 A10:F40">
    <cfRule type="cellIs" dxfId="8" priority="2" operator="notEqual">
      <formula>" "</formula>
    </cfRule>
  </conditionalFormatting>
  <conditionalFormatting sqref="G10:H40">
    <cfRule type="cellIs" dxfId="7" priority="1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FA58-9AD8-42F0-ABCB-22DEACDA8F68}">
  <dimension ref="A5:J40"/>
  <sheetViews>
    <sheetView showGridLines="0" topLeftCell="C1" workbookViewId="0">
      <selection activeCell="F11" sqref="F11"/>
    </sheetView>
  </sheetViews>
  <sheetFormatPr defaultRowHeight="18.75" x14ac:dyDescent="0.3"/>
  <cols>
    <col min="1" max="1" width="8" style="104" hidden="1" customWidth="1"/>
    <col min="2" max="2" width="5.28515625" style="105" hidden="1" customWidth="1"/>
    <col min="3" max="3" width="8.140625" style="116" bestFit="1" customWidth="1"/>
    <col min="4" max="4" width="7" style="102" bestFit="1" customWidth="1"/>
    <col min="5" max="5" width="16.7109375" style="103" bestFit="1" customWidth="1"/>
    <col min="6" max="6" width="7.7109375" style="103" bestFit="1" customWidth="1"/>
    <col min="7" max="10" width="12.7109375" style="103" customWidth="1"/>
    <col min="11" max="13" width="9.140625" style="103"/>
    <col min="14" max="14" width="33.140625" style="103" bestFit="1" customWidth="1"/>
    <col min="15" max="16384" width="9.140625" style="103"/>
  </cols>
  <sheetData>
    <row r="5" spans="1:10" x14ac:dyDescent="0.3">
      <c r="C5" s="121" t="s">
        <v>1004</v>
      </c>
      <c r="D5" s="121"/>
      <c r="E5" s="121"/>
      <c r="F5" s="122" t="s">
        <v>932</v>
      </c>
      <c r="G5" s="122"/>
      <c r="H5" s="122"/>
      <c r="I5" s="122"/>
      <c r="J5" s="122"/>
    </row>
    <row r="7" spans="1:10" x14ac:dyDescent="0.3">
      <c r="C7" s="103" t="s">
        <v>50</v>
      </c>
      <c r="D7" s="102" t="s">
        <v>43</v>
      </c>
      <c r="E7" s="122" t="str">
        <f ca="1">OFFSET(Classes!B1,MATCH(Classe,Classes!A:A,0)-1,0)</f>
        <v>Clássicos - Construídos ou Projetados antes de 31/12/1970</v>
      </c>
      <c r="F7" s="122"/>
      <c r="G7" s="122"/>
      <c r="H7" s="122"/>
      <c r="I7" s="122"/>
      <c r="J7" s="122"/>
    </row>
    <row r="8" spans="1:10" x14ac:dyDescent="0.3">
      <c r="C8" s="103"/>
      <c r="D8" s="103"/>
      <c r="E8" s="106"/>
      <c r="F8" s="106"/>
      <c r="G8" s="106"/>
      <c r="H8" s="106"/>
      <c r="I8" s="106" t="s">
        <v>965</v>
      </c>
      <c r="J8" s="117">
        <f ca="1">OFFSET(Classes!B1,MATCH(Classe,Classes!A:A,0)-1,5)</f>
        <v>0.5493055555555556</v>
      </c>
    </row>
    <row r="10" spans="1:10" x14ac:dyDescent="0.3">
      <c r="A10" s="107" t="s">
        <v>863</v>
      </c>
      <c r="B10" s="108" t="s">
        <v>812</v>
      </c>
      <c r="C10" s="109" t="s">
        <v>812</v>
      </c>
      <c r="D10" s="110" t="s">
        <v>759</v>
      </c>
      <c r="E10" s="109" t="s">
        <v>758</v>
      </c>
      <c r="F10" s="109" t="s">
        <v>820</v>
      </c>
      <c r="G10" s="111" t="s">
        <v>763</v>
      </c>
      <c r="H10" s="111" t="s">
        <v>964</v>
      </c>
      <c r="I10" s="111" t="s">
        <v>764</v>
      </c>
      <c r="J10" s="111" t="s">
        <v>808</v>
      </c>
    </row>
    <row r="11" spans="1:10" x14ac:dyDescent="0.3">
      <c r="A11" s="107">
        <f ca="1">IF(ISERROR(INDIRECT("Sumula!E"&amp;MATCH(Classe,Sumula!E:E,0)))=TRUE," ",MATCH(Classe,Sumula!E:E,0))</f>
        <v>22</v>
      </c>
      <c r="B11" s="108">
        <v>1</v>
      </c>
      <c r="C11" s="112">
        <f ca="1">IF(A11=" "," ",INDIRECT("Sumula!P"&amp;A11))</f>
        <v>1</v>
      </c>
      <c r="D11" s="113">
        <f ca="1">IF(A11=" "," ",INDIRECT("Sumula!B"&amp;A11))</f>
        <v>77</v>
      </c>
      <c r="E11" s="114" t="str">
        <f ca="1">IF(A11=" "," ",INDIRECT("Sumula!C"&amp;A11))</f>
        <v>Cairu III</v>
      </c>
      <c r="F11" s="112" t="str">
        <f t="shared" ref="F11:F40" ca="1" si="0">IF(A11=" "," ",INDIRECT("Sumula!G"&amp;A11))</f>
        <v>ICRJ</v>
      </c>
      <c r="G11" s="115">
        <f ca="1">IF(A11=" "," ",INDIRECT("Sumula!I"&amp;A11))</f>
        <v>0.66130787037037042</v>
      </c>
      <c r="H11" s="115">
        <f ca="1">IF(A11=" "," ",INDIRECT("Sumula!L"&amp;A11))</f>
        <v>0.11200231481481482</v>
      </c>
      <c r="I11" s="115">
        <f ca="1">IF(A11=" "," ",INDIRECT("Sumula!M"&amp;A11))</f>
        <v>0.10080208333333333</v>
      </c>
      <c r="J11" s="115">
        <f ca="1">IF(A11=" "," ",INDIRECT("Sumula!O"&amp;A11))</f>
        <v>0</v>
      </c>
    </row>
    <row r="12" spans="1:10" x14ac:dyDescent="0.3">
      <c r="A12" s="107">
        <f t="shared" ref="A12:A40" ca="1" si="1">IF(ISERROR(INDIRECT("Sumula!E"&amp;A11+1))=TRUE," ",IF(INDIRECT("Sumula!E"&amp;A11+1)=Classe,A11+1," "))</f>
        <v>23</v>
      </c>
      <c r="B12" s="108">
        <f ca="1">IF(A12=" "," ",B11+1)</f>
        <v>2</v>
      </c>
      <c r="C12" s="112" t="str">
        <f ca="1">IF(A12=" "," ",INDIRECT("Sumula!P"&amp;A12))</f>
        <v>OCS</v>
      </c>
      <c r="D12" s="113">
        <f ca="1">IF(A12=" "," ",INDIRECT("Sumula!B"&amp;A12))</f>
        <v>3</v>
      </c>
      <c r="E12" s="114" t="str">
        <f ca="1">IF(A12=" "," ",INDIRECT("Sumula!C"&amp;A12))</f>
        <v>Corsair</v>
      </c>
      <c r="F12" s="112" t="str">
        <f t="shared" ca="1" si="0"/>
        <v>RYC</v>
      </c>
      <c r="G12" s="115">
        <f t="shared" ref="G12:G40" ca="1" si="2">IF(A12=" "," ",INDIRECT("Sumula!I"&amp;A12))</f>
        <v>0</v>
      </c>
      <c r="H12" s="115">
        <f t="shared" ref="H12:H40" ca="1" si="3">IF(A12=" "," ",INDIRECT("Sumula!L"&amp;A12))</f>
        <v>0</v>
      </c>
      <c r="I12" s="115">
        <f ca="1">IF(A12=" "," ",INDIRECT("Sumula!M"&amp;A12))</f>
        <v>0</v>
      </c>
      <c r="J12" s="115">
        <f ca="1">IF(A12=" "," ",INDIRECT("Sumula!O"&amp;A12))</f>
        <v>0</v>
      </c>
    </row>
    <row r="13" spans="1:10" x14ac:dyDescent="0.3">
      <c r="A13" s="107">
        <f t="shared" ca="1" si="1"/>
        <v>24</v>
      </c>
      <c r="B13" s="108">
        <f t="shared" ref="B13:B40" ca="1" si="4">IF(A13=" "," ",B12+1)</f>
        <v>3</v>
      </c>
      <c r="C13" s="112" t="str">
        <f t="shared" ref="C13:C40" ca="1" si="5">IF(A13=" "," ",INDIRECT("Sumula!P"&amp;A13))</f>
        <v>OCS</v>
      </c>
      <c r="D13" s="113">
        <f t="shared" ref="D13:D40" ca="1" si="6">IF(A13=" "," ",INDIRECT("Sumula!B"&amp;A13))</f>
        <v>2</v>
      </c>
      <c r="E13" s="114" t="str">
        <f t="shared" ref="E13:E40" ca="1" si="7">IF(A13=" "," ",INDIRECT("Sumula!C"&amp;A13))</f>
        <v>Linie</v>
      </c>
      <c r="F13" s="112" t="str">
        <f t="shared" ca="1" si="0"/>
        <v>RYC</v>
      </c>
      <c r="G13" s="115">
        <f t="shared" ca="1" si="2"/>
        <v>0</v>
      </c>
      <c r="H13" s="115">
        <f t="shared" ca="1" si="3"/>
        <v>0</v>
      </c>
      <c r="I13" s="115">
        <f t="shared" ref="I13:I40" ca="1" si="8">IF(A13=" "," ",INDIRECT("Sumula!M"&amp;A13))</f>
        <v>0</v>
      </c>
      <c r="J13" s="115">
        <f t="shared" ref="J13:J40" ca="1" si="9">IF(A13=" "," ",INDIRECT("Sumula!O"&amp;A13))</f>
        <v>0</v>
      </c>
    </row>
    <row r="14" spans="1:10" x14ac:dyDescent="0.3">
      <c r="A14" s="107" t="str">
        <f t="shared" ca="1" si="1"/>
        <v xml:space="preserve"> </v>
      </c>
      <c r="B14" s="108" t="str">
        <f t="shared" ca="1" si="4"/>
        <v xml:space="preserve"> </v>
      </c>
      <c r="C14" s="112" t="str">
        <f t="shared" ca="1" si="5"/>
        <v xml:space="preserve"> </v>
      </c>
      <c r="D14" s="113" t="str">
        <f t="shared" ca="1" si="6"/>
        <v xml:space="preserve"> </v>
      </c>
      <c r="E14" s="114" t="str">
        <f t="shared" ca="1" si="7"/>
        <v xml:space="preserve"> </v>
      </c>
      <c r="F14" s="112" t="str">
        <f t="shared" ca="1" si="0"/>
        <v xml:space="preserve"> </v>
      </c>
      <c r="G14" s="115" t="str">
        <f t="shared" ca="1" si="2"/>
        <v xml:space="preserve"> </v>
      </c>
      <c r="H14" s="115" t="str">
        <f t="shared" ca="1" si="3"/>
        <v xml:space="preserve"> </v>
      </c>
      <c r="I14" s="115" t="str">
        <f t="shared" ca="1" si="8"/>
        <v xml:space="preserve"> </v>
      </c>
      <c r="J14" s="115" t="str">
        <f t="shared" ca="1" si="9"/>
        <v xml:space="preserve"> </v>
      </c>
    </row>
    <row r="15" spans="1:10" x14ac:dyDescent="0.3">
      <c r="A15" s="107" t="str">
        <f t="shared" ca="1" si="1"/>
        <v xml:space="preserve"> </v>
      </c>
      <c r="B15" s="108" t="str">
        <f t="shared" ca="1" si="4"/>
        <v xml:space="preserve"> </v>
      </c>
      <c r="C15" s="112" t="str">
        <f t="shared" ca="1" si="5"/>
        <v xml:space="preserve"> </v>
      </c>
      <c r="D15" s="113" t="str">
        <f t="shared" ca="1" si="6"/>
        <v xml:space="preserve"> </v>
      </c>
      <c r="E15" s="114" t="str">
        <f t="shared" ca="1" si="7"/>
        <v xml:space="preserve"> </v>
      </c>
      <c r="F15" s="112" t="str">
        <f t="shared" ca="1" si="0"/>
        <v xml:space="preserve"> </v>
      </c>
      <c r="G15" s="115" t="str">
        <f t="shared" ca="1" si="2"/>
        <v xml:space="preserve"> </v>
      </c>
      <c r="H15" s="115" t="str">
        <f t="shared" ca="1" si="3"/>
        <v xml:space="preserve"> </v>
      </c>
      <c r="I15" s="115" t="str">
        <f t="shared" ca="1" si="8"/>
        <v xml:space="preserve"> </v>
      </c>
      <c r="J15" s="115" t="str">
        <f t="shared" ca="1" si="9"/>
        <v xml:space="preserve"> </v>
      </c>
    </row>
    <row r="16" spans="1:10" x14ac:dyDescent="0.3">
      <c r="A16" s="107" t="str">
        <f t="shared" ca="1" si="1"/>
        <v xml:space="preserve"> </v>
      </c>
      <c r="B16" s="108" t="str">
        <f t="shared" ca="1" si="4"/>
        <v xml:space="preserve"> </v>
      </c>
      <c r="C16" s="112" t="str">
        <f t="shared" ca="1" si="5"/>
        <v xml:space="preserve"> </v>
      </c>
      <c r="D16" s="113" t="str">
        <f t="shared" ca="1" si="6"/>
        <v xml:space="preserve"> </v>
      </c>
      <c r="E16" s="114" t="str">
        <f t="shared" ca="1" si="7"/>
        <v xml:space="preserve"> </v>
      </c>
      <c r="F16" s="112" t="str">
        <f t="shared" ca="1" si="0"/>
        <v xml:space="preserve"> </v>
      </c>
      <c r="G16" s="115" t="str">
        <f t="shared" ca="1" si="2"/>
        <v xml:space="preserve"> </v>
      </c>
      <c r="H16" s="115" t="str">
        <f t="shared" ca="1" si="3"/>
        <v xml:space="preserve"> </v>
      </c>
      <c r="I16" s="115" t="str">
        <f t="shared" ca="1" si="8"/>
        <v xml:space="preserve"> </v>
      </c>
      <c r="J16" s="115" t="str">
        <f t="shared" ca="1" si="9"/>
        <v xml:space="preserve"> </v>
      </c>
    </row>
    <row r="17" spans="1:10" x14ac:dyDescent="0.3">
      <c r="A17" s="107" t="str">
        <f t="shared" ca="1" si="1"/>
        <v xml:space="preserve"> </v>
      </c>
      <c r="B17" s="108" t="str">
        <f t="shared" ca="1" si="4"/>
        <v xml:space="preserve"> </v>
      </c>
      <c r="C17" s="112" t="str">
        <f t="shared" ca="1" si="5"/>
        <v xml:space="preserve"> </v>
      </c>
      <c r="D17" s="113" t="str">
        <f t="shared" ca="1" si="6"/>
        <v xml:space="preserve"> </v>
      </c>
      <c r="E17" s="114" t="str">
        <f t="shared" ca="1" si="7"/>
        <v xml:space="preserve"> </v>
      </c>
      <c r="F17" s="112" t="str">
        <f t="shared" ca="1" si="0"/>
        <v xml:space="preserve"> </v>
      </c>
      <c r="G17" s="115" t="str">
        <f t="shared" ca="1" si="2"/>
        <v xml:space="preserve"> </v>
      </c>
      <c r="H17" s="115" t="str">
        <f t="shared" ca="1" si="3"/>
        <v xml:space="preserve"> </v>
      </c>
      <c r="I17" s="115" t="str">
        <f t="shared" ca="1" si="8"/>
        <v xml:space="preserve"> </v>
      </c>
      <c r="J17" s="115" t="str">
        <f t="shared" ca="1" si="9"/>
        <v xml:space="preserve"> </v>
      </c>
    </row>
    <row r="18" spans="1:10" x14ac:dyDescent="0.3">
      <c r="A18" s="107" t="str">
        <f t="shared" ca="1" si="1"/>
        <v xml:space="preserve"> </v>
      </c>
      <c r="B18" s="108" t="str">
        <f t="shared" ca="1" si="4"/>
        <v xml:space="preserve"> </v>
      </c>
      <c r="C18" s="112" t="str">
        <f t="shared" ca="1" si="5"/>
        <v xml:space="preserve"> </v>
      </c>
      <c r="D18" s="113" t="str">
        <f t="shared" ca="1" si="6"/>
        <v xml:space="preserve"> </v>
      </c>
      <c r="E18" s="114" t="str">
        <f t="shared" ca="1" si="7"/>
        <v xml:space="preserve"> </v>
      </c>
      <c r="F18" s="112" t="str">
        <f t="shared" ca="1" si="0"/>
        <v xml:space="preserve"> </v>
      </c>
      <c r="G18" s="115" t="str">
        <f t="shared" ca="1" si="2"/>
        <v xml:space="preserve"> </v>
      </c>
      <c r="H18" s="115" t="str">
        <f t="shared" ca="1" si="3"/>
        <v xml:space="preserve"> </v>
      </c>
      <c r="I18" s="115" t="str">
        <f t="shared" ca="1" si="8"/>
        <v xml:space="preserve"> </v>
      </c>
      <c r="J18" s="115" t="str">
        <f t="shared" ca="1" si="9"/>
        <v xml:space="preserve"> </v>
      </c>
    </row>
    <row r="19" spans="1:10" x14ac:dyDescent="0.3">
      <c r="A19" s="107" t="str">
        <f t="shared" ca="1" si="1"/>
        <v xml:space="preserve"> </v>
      </c>
      <c r="B19" s="108" t="str">
        <f t="shared" ca="1" si="4"/>
        <v xml:space="preserve"> </v>
      </c>
      <c r="C19" s="112" t="str">
        <f t="shared" ca="1" si="5"/>
        <v xml:space="preserve"> </v>
      </c>
      <c r="D19" s="113" t="str">
        <f t="shared" ca="1" si="6"/>
        <v xml:space="preserve"> </v>
      </c>
      <c r="E19" s="114" t="str">
        <f t="shared" ca="1" si="7"/>
        <v xml:space="preserve"> </v>
      </c>
      <c r="F19" s="112" t="str">
        <f t="shared" ca="1" si="0"/>
        <v xml:space="preserve"> </v>
      </c>
      <c r="G19" s="115" t="str">
        <f t="shared" ca="1" si="2"/>
        <v xml:space="preserve"> </v>
      </c>
      <c r="H19" s="115" t="str">
        <f t="shared" ca="1" si="3"/>
        <v xml:space="preserve"> </v>
      </c>
      <c r="I19" s="115" t="str">
        <f t="shared" ca="1" si="8"/>
        <v xml:space="preserve"> </v>
      </c>
      <c r="J19" s="115" t="str">
        <f t="shared" ca="1" si="9"/>
        <v xml:space="preserve"> </v>
      </c>
    </row>
    <row r="20" spans="1:10" x14ac:dyDescent="0.3">
      <c r="A20" s="107" t="str">
        <f t="shared" ca="1" si="1"/>
        <v xml:space="preserve"> </v>
      </c>
      <c r="B20" s="108" t="str">
        <f t="shared" ca="1" si="4"/>
        <v xml:space="preserve"> </v>
      </c>
      <c r="C20" s="112" t="str">
        <f t="shared" ca="1" si="5"/>
        <v xml:space="preserve"> </v>
      </c>
      <c r="D20" s="113" t="str">
        <f t="shared" ca="1" si="6"/>
        <v xml:space="preserve"> </v>
      </c>
      <c r="E20" s="114" t="str">
        <f t="shared" ca="1" si="7"/>
        <v xml:space="preserve"> </v>
      </c>
      <c r="F20" s="112" t="str">
        <f t="shared" ca="1" si="0"/>
        <v xml:space="preserve"> </v>
      </c>
      <c r="G20" s="115" t="str">
        <f t="shared" ca="1" si="2"/>
        <v xml:space="preserve"> </v>
      </c>
      <c r="H20" s="115" t="str">
        <f t="shared" ca="1" si="3"/>
        <v xml:space="preserve"> </v>
      </c>
      <c r="I20" s="115" t="str">
        <f t="shared" ca="1" si="8"/>
        <v xml:space="preserve"> </v>
      </c>
      <c r="J20" s="115" t="str">
        <f t="shared" ca="1" si="9"/>
        <v xml:space="preserve"> </v>
      </c>
    </row>
    <row r="21" spans="1:10" x14ac:dyDescent="0.3">
      <c r="A21" s="107" t="str">
        <f t="shared" ca="1" si="1"/>
        <v xml:space="preserve"> </v>
      </c>
      <c r="B21" s="108" t="str">
        <f t="shared" ca="1" si="4"/>
        <v xml:space="preserve"> </v>
      </c>
      <c r="C21" s="112" t="str">
        <f t="shared" ca="1" si="5"/>
        <v xml:space="preserve"> </v>
      </c>
      <c r="D21" s="113" t="str">
        <f t="shared" ca="1" si="6"/>
        <v xml:space="preserve"> </v>
      </c>
      <c r="E21" s="114" t="str">
        <f t="shared" ca="1" si="7"/>
        <v xml:space="preserve"> </v>
      </c>
      <c r="F21" s="112" t="str">
        <f t="shared" ca="1" si="0"/>
        <v xml:space="preserve"> </v>
      </c>
      <c r="G21" s="115" t="str">
        <f t="shared" ca="1" si="2"/>
        <v xml:space="preserve"> </v>
      </c>
      <c r="H21" s="115" t="str">
        <f t="shared" ca="1" si="3"/>
        <v xml:space="preserve"> </v>
      </c>
      <c r="I21" s="115" t="str">
        <f t="shared" ca="1" si="8"/>
        <v xml:space="preserve"> </v>
      </c>
      <c r="J21" s="115" t="str">
        <f t="shared" ca="1" si="9"/>
        <v xml:space="preserve"> </v>
      </c>
    </row>
    <row r="22" spans="1:10" x14ac:dyDescent="0.3">
      <c r="A22" s="107" t="str">
        <f t="shared" ca="1" si="1"/>
        <v xml:space="preserve"> </v>
      </c>
      <c r="B22" s="108" t="str">
        <f t="shared" ca="1" si="4"/>
        <v xml:space="preserve"> </v>
      </c>
      <c r="C22" s="112" t="str">
        <f t="shared" ca="1" si="5"/>
        <v xml:space="preserve"> </v>
      </c>
      <c r="D22" s="113" t="str">
        <f t="shared" ca="1" si="6"/>
        <v xml:space="preserve"> </v>
      </c>
      <c r="E22" s="114" t="str">
        <f t="shared" ca="1" si="7"/>
        <v xml:space="preserve"> </v>
      </c>
      <c r="F22" s="112" t="str">
        <f t="shared" ca="1" si="0"/>
        <v xml:space="preserve"> </v>
      </c>
      <c r="G22" s="115" t="str">
        <f t="shared" ca="1" si="2"/>
        <v xml:space="preserve"> </v>
      </c>
      <c r="H22" s="115" t="str">
        <f t="shared" ca="1" si="3"/>
        <v xml:space="preserve"> </v>
      </c>
      <c r="I22" s="115" t="str">
        <f t="shared" ca="1" si="8"/>
        <v xml:space="preserve"> </v>
      </c>
      <c r="J22" s="115" t="str">
        <f t="shared" ca="1" si="9"/>
        <v xml:space="preserve"> </v>
      </c>
    </row>
    <row r="23" spans="1:10" x14ac:dyDescent="0.3">
      <c r="A23" s="107" t="str">
        <f t="shared" ca="1" si="1"/>
        <v xml:space="preserve"> </v>
      </c>
      <c r="B23" s="108" t="str">
        <f t="shared" ca="1" si="4"/>
        <v xml:space="preserve"> </v>
      </c>
      <c r="C23" s="112" t="str">
        <f t="shared" ca="1" si="5"/>
        <v xml:space="preserve"> </v>
      </c>
      <c r="D23" s="113" t="str">
        <f t="shared" ca="1" si="6"/>
        <v xml:space="preserve"> </v>
      </c>
      <c r="E23" s="114" t="str">
        <f t="shared" ca="1" si="7"/>
        <v xml:space="preserve"> </v>
      </c>
      <c r="F23" s="112" t="str">
        <f t="shared" ca="1" si="0"/>
        <v xml:space="preserve"> </v>
      </c>
      <c r="G23" s="115" t="str">
        <f t="shared" ca="1" si="2"/>
        <v xml:space="preserve"> </v>
      </c>
      <c r="H23" s="115" t="str">
        <f t="shared" ca="1" si="3"/>
        <v xml:space="preserve"> </v>
      </c>
      <c r="I23" s="115" t="str">
        <f t="shared" ca="1" si="8"/>
        <v xml:space="preserve"> </v>
      </c>
      <c r="J23" s="115" t="str">
        <f t="shared" ca="1" si="9"/>
        <v xml:space="preserve"> </v>
      </c>
    </row>
    <row r="24" spans="1:10" x14ac:dyDescent="0.3">
      <c r="A24" s="107" t="str">
        <f t="shared" ca="1" si="1"/>
        <v xml:space="preserve"> </v>
      </c>
      <c r="B24" s="108" t="str">
        <f t="shared" ca="1" si="4"/>
        <v xml:space="preserve"> </v>
      </c>
      <c r="C24" s="112" t="str">
        <f t="shared" ca="1" si="5"/>
        <v xml:space="preserve"> </v>
      </c>
      <c r="D24" s="113" t="str">
        <f t="shared" ca="1" si="6"/>
        <v xml:space="preserve"> </v>
      </c>
      <c r="E24" s="114" t="str">
        <f t="shared" ca="1" si="7"/>
        <v xml:space="preserve"> </v>
      </c>
      <c r="F24" s="112" t="str">
        <f t="shared" ca="1" si="0"/>
        <v xml:space="preserve"> </v>
      </c>
      <c r="G24" s="115" t="str">
        <f t="shared" ca="1" si="2"/>
        <v xml:space="preserve"> </v>
      </c>
      <c r="H24" s="115" t="str">
        <f t="shared" ca="1" si="3"/>
        <v xml:space="preserve"> </v>
      </c>
      <c r="I24" s="115" t="str">
        <f t="shared" ca="1" si="8"/>
        <v xml:space="preserve"> </v>
      </c>
      <c r="J24" s="115" t="str">
        <f t="shared" ca="1" si="9"/>
        <v xml:space="preserve"> </v>
      </c>
    </row>
    <row r="25" spans="1:10" x14ac:dyDescent="0.3">
      <c r="A25" s="107" t="str">
        <f t="shared" ca="1" si="1"/>
        <v xml:space="preserve"> </v>
      </c>
      <c r="B25" s="108" t="str">
        <f t="shared" ca="1" si="4"/>
        <v xml:space="preserve"> </v>
      </c>
      <c r="C25" s="112" t="str">
        <f t="shared" ca="1" si="5"/>
        <v xml:space="preserve"> </v>
      </c>
      <c r="D25" s="113" t="str">
        <f t="shared" ca="1" si="6"/>
        <v xml:space="preserve"> </v>
      </c>
      <c r="E25" s="114" t="str">
        <f t="shared" ca="1" si="7"/>
        <v xml:space="preserve"> </v>
      </c>
      <c r="F25" s="112" t="str">
        <f t="shared" ca="1" si="0"/>
        <v xml:space="preserve"> </v>
      </c>
      <c r="G25" s="115" t="str">
        <f t="shared" ca="1" si="2"/>
        <v xml:space="preserve"> </v>
      </c>
      <c r="H25" s="115" t="str">
        <f t="shared" ca="1" si="3"/>
        <v xml:space="preserve"> </v>
      </c>
      <c r="I25" s="115" t="str">
        <f t="shared" ca="1" si="8"/>
        <v xml:space="preserve"> </v>
      </c>
      <c r="J25" s="115" t="str">
        <f t="shared" ca="1" si="9"/>
        <v xml:space="preserve"> </v>
      </c>
    </row>
    <row r="26" spans="1:10" x14ac:dyDescent="0.3">
      <c r="A26" s="107" t="str">
        <f t="shared" ca="1" si="1"/>
        <v xml:space="preserve"> </v>
      </c>
      <c r="B26" s="108" t="str">
        <f t="shared" ca="1" si="4"/>
        <v xml:space="preserve"> </v>
      </c>
      <c r="C26" s="112" t="str">
        <f t="shared" ca="1" si="5"/>
        <v xml:space="preserve"> </v>
      </c>
      <c r="D26" s="113" t="str">
        <f t="shared" ca="1" si="6"/>
        <v xml:space="preserve"> </v>
      </c>
      <c r="E26" s="114" t="str">
        <f t="shared" ca="1" si="7"/>
        <v xml:space="preserve"> </v>
      </c>
      <c r="F26" s="112" t="str">
        <f t="shared" ca="1" si="0"/>
        <v xml:space="preserve"> </v>
      </c>
      <c r="G26" s="115" t="str">
        <f t="shared" ca="1" si="2"/>
        <v xml:space="preserve"> </v>
      </c>
      <c r="H26" s="115" t="str">
        <f t="shared" ca="1" si="3"/>
        <v xml:space="preserve"> </v>
      </c>
      <c r="I26" s="115" t="str">
        <f t="shared" ca="1" si="8"/>
        <v xml:space="preserve"> </v>
      </c>
      <c r="J26" s="115" t="str">
        <f t="shared" ca="1" si="9"/>
        <v xml:space="preserve"> </v>
      </c>
    </row>
    <row r="27" spans="1:10" x14ac:dyDescent="0.3">
      <c r="A27" s="107" t="str">
        <f t="shared" ca="1" si="1"/>
        <v xml:space="preserve"> </v>
      </c>
      <c r="B27" s="108" t="str">
        <f t="shared" ca="1" si="4"/>
        <v xml:space="preserve"> </v>
      </c>
      <c r="C27" s="112" t="str">
        <f t="shared" ca="1" si="5"/>
        <v xml:space="preserve"> </v>
      </c>
      <c r="D27" s="113" t="str">
        <f t="shared" ca="1" si="6"/>
        <v xml:space="preserve"> </v>
      </c>
      <c r="E27" s="114" t="str">
        <f t="shared" ca="1" si="7"/>
        <v xml:space="preserve"> </v>
      </c>
      <c r="F27" s="112" t="str">
        <f t="shared" ca="1" si="0"/>
        <v xml:space="preserve"> </v>
      </c>
      <c r="G27" s="115" t="str">
        <f t="shared" ca="1" si="2"/>
        <v xml:space="preserve"> </v>
      </c>
      <c r="H27" s="115" t="str">
        <f t="shared" ca="1" si="3"/>
        <v xml:space="preserve"> </v>
      </c>
      <c r="I27" s="115" t="str">
        <f t="shared" ca="1" si="8"/>
        <v xml:space="preserve"> </v>
      </c>
      <c r="J27" s="115" t="str">
        <f t="shared" ca="1" si="9"/>
        <v xml:space="preserve"> </v>
      </c>
    </row>
    <row r="28" spans="1:10" x14ac:dyDescent="0.3">
      <c r="A28" s="107" t="str">
        <f t="shared" ca="1" si="1"/>
        <v xml:space="preserve"> </v>
      </c>
      <c r="B28" s="108" t="str">
        <f t="shared" ca="1" si="4"/>
        <v xml:space="preserve"> </v>
      </c>
      <c r="C28" s="112" t="str">
        <f t="shared" ca="1" si="5"/>
        <v xml:space="preserve"> </v>
      </c>
      <c r="D28" s="113" t="str">
        <f t="shared" ca="1" si="6"/>
        <v xml:space="preserve"> </v>
      </c>
      <c r="E28" s="114" t="str">
        <f t="shared" ca="1" si="7"/>
        <v xml:space="preserve"> </v>
      </c>
      <c r="F28" s="112" t="str">
        <f t="shared" ca="1" si="0"/>
        <v xml:space="preserve"> </v>
      </c>
      <c r="G28" s="115" t="str">
        <f t="shared" ca="1" si="2"/>
        <v xml:space="preserve"> </v>
      </c>
      <c r="H28" s="115" t="str">
        <f t="shared" ca="1" si="3"/>
        <v xml:space="preserve"> </v>
      </c>
      <c r="I28" s="115" t="str">
        <f t="shared" ca="1" si="8"/>
        <v xml:space="preserve"> </v>
      </c>
      <c r="J28" s="115" t="str">
        <f t="shared" ca="1" si="9"/>
        <v xml:space="preserve"> </v>
      </c>
    </row>
    <row r="29" spans="1:10" x14ac:dyDescent="0.3">
      <c r="A29" s="107" t="str">
        <f t="shared" ca="1" si="1"/>
        <v xml:space="preserve"> </v>
      </c>
      <c r="B29" s="108" t="str">
        <f t="shared" ca="1" si="4"/>
        <v xml:space="preserve"> </v>
      </c>
      <c r="C29" s="112" t="str">
        <f t="shared" ca="1" si="5"/>
        <v xml:space="preserve"> </v>
      </c>
      <c r="D29" s="113" t="str">
        <f t="shared" ca="1" si="6"/>
        <v xml:space="preserve"> </v>
      </c>
      <c r="E29" s="114" t="str">
        <f t="shared" ca="1" si="7"/>
        <v xml:space="preserve"> </v>
      </c>
      <c r="F29" s="112" t="str">
        <f t="shared" ca="1" si="0"/>
        <v xml:space="preserve"> </v>
      </c>
      <c r="G29" s="115" t="str">
        <f t="shared" ca="1" si="2"/>
        <v xml:space="preserve"> </v>
      </c>
      <c r="H29" s="115" t="str">
        <f t="shared" ca="1" si="3"/>
        <v xml:space="preserve"> </v>
      </c>
      <c r="I29" s="115" t="str">
        <f t="shared" ca="1" si="8"/>
        <v xml:space="preserve"> </v>
      </c>
      <c r="J29" s="115" t="str">
        <f t="shared" ca="1" si="9"/>
        <v xml:space="preserve"> </v>
      </c>
    </row>
    <row r="30" spans="1:10" x14ac:dyDescent="0.3">
      <c r="A30" s="107" t="str">
        <f t="shared" ca="1" si="1"/>
        <v xml:space="preserve"> </v>
      </c>
      <c r="B30" s="108" t="str">
        <f t="shared" ca="1" si="4"/>
        <v xml:space="preserve"> </v>
      </c>
      <c r="C30" s="112" t="str">
        <f t="shared" ca="1" si="5"/>
        <v xml:space="preserve"> </v>
      </c>
      <c r="D30" s="113" t="str">
        <f t="shared" ca="1" si="6"/>
        <v xml:space="preserve"> </v>
      </c>
      <c r="E30" s="114" t="str">
        <f t="shared" ca="1" si="7"/>
        <v xml:space="preserve"> </v>
      </c>
      <c r="F30" s="112" t="str">
        <f t="shared" ca="1" si="0"/>
        <v xml:space="preserve"> </v>
      </c>
      <c r="G30" s="115" t="str">
        <f t="shared" ca="1" si="2"/>
        <v xml:space="preserve"> </v>
      </c>
      <c r="H30" s="115" t="str">
        <f t="shared" ca="1" si="3"/>
        <v xml:space="preserve"> </v>
      </c>
      <c r="I30" s="115" t="str">
        <f t="shared" ca="1" si="8"/>
        <v xml:space="preserve"> </v>
      </c>
      <c r="J30" s="115" t="str">
        <f t="shared" ca="1" si="9"/>
        <v xml:space="preserve"> </v>
      </c>
    </row>
    <row r="31" spans="1:10" x14ac:dyDescent="0.3">
      <c r="A31" s="107" t="str">
        <f t="shared" ca="1" si="1"/>
        <v xml:space="preserve"> </v>
      </c>
      <c r="B31" s="108" t="str">
        <f t="shared" ca="1" si="4"/>
        <v xml:space="preserve"> </v>
      </c>
      <c r="C31" s="112" t="str">
        <f t="shared" ca="1" si="5"/>
        <v xml:space="preserve"> </v>
      </c>
      <c r="D31" s="113" t="str">
        <f t="shared" ca="1" si="6"/>
        <v xml:space="preserve"> </v>
      </c>
      <c r="E31" s="114" t="str">
        <f t="shared" ca="1" si="7"/>
        <v xml:space="preserve"> </v>
      </c>
      <c r="F31" s="112" t="str">
        <f t="shared" ca="1" si="0"/>
        <v xml:space="preserve"> </v>
      </c>
      <c r="G31" s="115" t="str">
        <f t="shared" ca="1" si="2"/>
        <v xml:space="preserve"> </v>
      </c>
      <c r="H31" s="115" t="str">
        <f t="shared" ca="1" si="3"/>
        <v xml:space="preserve"> </v>
      </c>
      <c r="I31" s="115" t="str">
        <f t="shared" ca="1" si="8"/>
        <v xml:space="preserve"> </v>
      </c>
      <c r="J31" s="115" t="str">
        <f t="shared" ca="1" si="9"/>
        <v xml:space="preserve"> </v>
      </c>
    </row>
    <row r="32" spans="1:10" x14ac:dyDescent="0.3">
      <c r="A32" s="107" t="str">
        <f t="shared" ca="1" si="1"/>
        <v xml:space="preserve"> </v>
      </c>
      <c r="B32" s="108" t="str">
        <f t="shared" ca="1" si="4"/>
        <v xml:space="preserve"> </v>
      </c>
      <c r="C32" s="112" t="str">
        <f t="shared" ca="1" si="5"/>
        <v xml:space="preserve"> </v>
      </c>
      <c r="D32" s="113" t="str">
        <f t="shared" ca="1" si="6"/>
        <v xml:space="preserve"> </v>
      </c>
      <c r="E32" s="114" t="str">
        <f t="shared" ca="1" si="7"/>
        <v xml:space="preserve"> </v>
      </c>
      <c r="F32" s="112" t="str">
        <f t="shared" ca="1" si="0"/>
        <v xml:space="preserve"> </v>
      </c>
      <c r="G32" s="115" t="str">
        <f t="shared" ca="1" si="2"/>
        <v xml:space="preserve"> </v>
      </c>
      <c r="H32" s="115" t="str">
        <f t="shared" ca="1" si="3"/>
        <v xml:space="preserve"> </v>
      </c>
      <c r="I32" s="115" t="str">
        <f t="shared" ca="1" si="8"/>
        <v xml:space="preserve"> </v>
      </c>
      <c r="J32" s="115" t="str">
        <f t="shared" ca="1" si="9"/>
        <v xml:space="preserve"> </v>
      </c>
    </row>
    <row r="33" spans="1:10" x14ac:dyDescent="0.3">
      <c r="A33" s="107" t="str">
        <f t="shared" ca="1" si="1"/>
        <v xml:space="preserve"> </v>
      </c>
      <c r="B33" s="108" t="str">
        <f t="shared" ca="1" si="4"/>
        <v xml:space="preserve"> </v>
      </c>
      <c r="C33" s="112" t="str">
        <f t="shared" ca="1" si="5"/>
        <v xml:space="preserve"> </v>
      </c>
      <c r="D33" s="113" t="str">
        <f t="shared" ca="1" si="6"/>
        <v xml:space="preserve"> </v>
      </c>
      <c r="E33" s="114" t="str">
        <f t="shared" ca="1" si="7"/>
        <v xml:space="preserve"> </v>
      </c>
      <c r="F33" s="112" t="str">
        <f t="shared" ca="1" si="0"/>
        <v xml:space="preserve"> </v>
      </c>
      <c r="G33" s="115" t="str">
        <f t="shared" ca="1" si="2"/>
        <v xml:space="preserve"> </v>
      </c>
      <c r="H33" s="115" t="str">
        <f t="shared" ca="1" si="3"/>
        <v xml:space="preserve"> </v>
      </c>
      <c r="I33" s="115" t="str">
        <f t="shared" ca="1" si="8"/>
        <v xml:space="preserve"> </v>
      </c>
      <c r="J33" s="115" t="str">
        <f t="shared" ca="1" si="9"/>
        <v xml:space="preserve"> </v>
      </c>
    </row>
    <row r="34" spans="1:10" x14ac:dyDescent="0.3">
      <c r="A34" s="107" t="str">
        <f t="shared" ca="1" si="1"/>
        <v xml:space="preserve"> </v>
      </c>
      <c r="B34" s="108" t="str">
        <f t="shared" ca="1" si="4"/>
        <v xml:space="preserve"> </v>
      </c>
      <c r="C34" s="112" t="str">
        <f t="shared" ca="1" si="5"/>
        <v xml:space="preserve"> </v>
      </c>
      <c r="D34" s="113" t="str">
        <f t="shared" ca="1" si="6"/>
        <v xml:space="preserve"> </v>
      </c>
      <c r="E34" s="114" t="str">
        <f t="shared" ca="1" si="7"/>
        <v xml:space="preserve"> </v>
      </c>
      <c r="F34" s="112" t="str">
        <f t="shared" ca="1" si="0"/>
        <v xml:space="preserve"> </v>
      </c>
      <c r="G34" s="115" t="str">
        <f t="shared" ca="1" si="2"/>
        <v xml:space="preserve"> </v>
      </c>
      <c r="H34" s="115" t="str">
        <f t="shared" ca="1" si="3"/>
        <v xml:space="preserve"> </v>
      </c>
      <c r="I34" s="115" t="str">
        <f t="shared" ca="1" si="8"/>
        <v xml:space="preserve"> </v>
      </c>
      <c r="J34" s="115" t="str">
        <f t="shared" ca="1" si="9"/>
        <v xml:space="preserve"> </v>
      </c>
    </row>
    <row r="35" spans="1:10" x14ac:dyDescent="0.3">
      <c r="A35" s="107" t="str">
        <f t="shared" ca="1" si="1"/>
        <v xml:space="preserve"> </v>
      </c>
      <c r="B35" s="108" t="str">
        <f t="shared" ca="1" si="4"/>
        <v xml:space="preserve"> </v>
      </c>
      <c r="C35" s="112" t="str">
        <f t="shared" ca="1" si="5"/>
        <v xml:space="preserve"> </v>
      </c>
      <c r="D35" s="113" t="str">
        <f t="shared" ca="1" si="6"/>
        <v xml:space="preserve"> </v>
      </c>
      <c r="E35" s="114" t="str">
        <f t="shared" ca="1" si="7"/>
        <v xml:space="preserve"> </v>
      </c>
      <c r="F35" s="112" t="str">
        <f t="shared" ca="1" si="0"/>
        <v xml:space="preserve"> </v>
      </c>
      <c r="G35" s="115" t="str">
        <f t="shared" ca="1" si="2"/>
        <v xml:space="preserve"> </v>
      </c>
      <c r="H35" s="115" t="str">
        <f t="shared" ca="1" si="3"/>
        <v xml:space="preserve"> </v>
      </c>
      <c r="I35" s="115" t="str">
        <f t="shared" ca="1" si="8"/>
        <v xml:space="preserve"> </v>
      </c>
      <c r="J35" s="115" t="str">
        <f t="shared" ca="1" si="9"/>
        <v xml:space="preserve"> </v>
      </c>
    </row>
    <row r="36" spans="1:10" x14ac:dyDescent="0.3">
      <c r="A36" s="107" t="str">
        <f t="shared" ca="1" si="1"/>
        <v xml:space="preserve"> </v>
      </c>
      <c r="B36" s="108" t="str">
        <f t="shared" ca="1" si="4"/>
        <v xml:space="preserve"> </v>
      </c>
      <c r="C36" s="112" t="str">
        <f t="shared" ca="1" si="5"/>
        <v xml:space="preserve"> </v>
      </c>
      <c r="D36" s="113" t="str">
        <f t="shared" ca="1" si="6"/>
        <v xml:space="preserve"> </v>
      </c>
      <c r="E36" s="114" t="str">
        <f t="shared" ca="1" si="7"/>
        <v xml:space="preserve"> </v>
      </c>
      <c r="F36" s="112" t="str">
        <f t="shared" ca="1" si="0"/>
        <v xml:space="preserve"> </v>
      </c>
      <c r="G36" s="115" t="str">
        <f t="shared" ca="1" si="2"/>
        <v xml:space="preserve"> </v>
      </c>
      <c r="H36" s="115" t="str">
        <f t="shared" ca="1" si="3"/>
        <v xml:space="preserve"> </v>
      </c>
      <c r="I36" s="115" t="str">
        <f t="shared" ca="1" si="8"/>
        <v xml:space="preserve"> </v>
      </c>
      <c r="J36" s="115" t="str">
        <f t="shared" ca="1" si="9"/>
        <v xml:space="preserve"> </v>
      </c>
    </row>
    <row r="37" spans="1:10" x14ac:dyDescent="0.3">
      <c r="A37" s="107" t="str">
        <f t="shared" ca="1" si="1"/>
        <v xml:space="preserve"> </v>
      </c>
      <c r="B37" s="108" t="str">
        <f t="shared" ca="1" si="4"/>
        <v xml:space="preserve"> </v>
      </c>
      <c r="C37" s="112" t="str">
        <f t="shared" ca="1" si="5"/>
        <v xml:space="preserve"> </v>
      </c>
      <c r="D37" s="113" t="str">
        <f t="shared" ca="1" si="6"/>
        <v xml:space="preserve"> </v>
      </c>
      <c r="E37" s="114" t="str">
        <f t="shared" ca="1" si="7"/>
        <v xml:space="preserve"> </v>
      </c>
      <c r="F37" s="112" t="str">
        <f t="shared" ca="1" si="0"/>
        <v xml:space="preserve"> </v>
      </c>
      <c r="G37" s="115" t="str">
        <f t="shared" ca="1" si="2"/>
        <v xml:space="preserve"> </v>
      </c>
      <c r="H37" s="115" t="str">
        <f t="shared" ca="1" si="3"/>
        <v xml:space="preserve"> </v>
      </c>
      <c r="I37" s="115" t="str">
        <f t="shared" ca="1" si="8"/>
        <v xml:space="preserve"> </v>
      </c>
      <c r="J37" s="115" t="str">
        <f t="shared" ca="1" si="9"/>
        <v xml:space="preserve"> </v>
      </c>
    </row>
    <row r="38" spans="1:10" x14ac:dyDescent="0.3">
      <c r="A38" s="107" t="str">
        <f t="shared" ca="1" si="1"/>
        <v xml:space="preserve"> </v>
      </c>
      <c r="B38" s="108" t="str">
        <f t="shared" ca="1" si="4"/>
        <v xml:space="preserve"> </v>
      </c>
      <c r="C38" s="112" t="str">
        <f t="shared" ca="1" si="5"/>
        <v xml:space="preserve"> </v>
      </c>
      <c r="D38" s="113" t="str">
        <f t="shared" ca="1" si="6"/>
        <v xml:space="preserve"> </v>
      </c>
      <c r="E38" s="114" t="str">
        <f t="shared" ca="1" si="7"/>
        <v xml:space="preserve"> </v>
      </c>
      <c r="F38" s="112" t="str">
        <f t="shared" ca="1" si="0"/>
        <v xml:space="preserve"> </v>
      </c>
      <c r="G38" s="115" t="str">
        <f t="shared" ca="1" si="2"/>
        <v xml:space="preserve"> </v>
      </c>
      <c r="H38" s="115" t="str">
        <f t="shared" ca="1" si="3"/>
        <v xml:space="preserve"> </v>
      </c>
      <c r="I38" s="115" t="str">
        <f t="shared" ca="1" si="8"/>
        <v xml:space="preserve"> </v>
      </c>
      <c r="J38" s="115" t="str">
        <f t="shared" ca="1" si="9"/>
        <v xml:space="preserve"> </v>
      </c>
    </row>
    <row r="39" spans="1:10" x14ac:dyDescent="0.3">
      <c r="A39" s="107" t="str">
        <f t="shared" ca="1" si="1"/>
        <v xml:space="preserve"> </v>
      </c>
      <c r="B39" s="108" t="str">
        <f t="shared" ca="1" si="4"/>
        <v xml:space="preserve"> </v>
      </c>
      <c r="C39" s="112" t="str">
        <f t="shared" ca="1" si="5"/>
        <v xml:space="preserve"> </v>
      </c>
      <c r="D39" s="113" t="str">
        <f t="shared" ca="1" si="6"/>
        <v xml:space="preserve"> </v>
      </c>
      <c r="E39" s="114" t="str">
        <f t="shared" ca="1" si="7"/>
        <v xml:space="preserve"> </v>
      </c>
      <c r="F39" s="112" t="str">
        <f t="shared" ca="1" si="0"/>
        <v xml:space="preserve"> </v>
      </c>
      <c r="G39" s="115" t="str">
        <f t="shared" ca="1" si="2"/>
        <v xml:space="preserve"> </v>
      </c>
      <c r="H39" s="115" t="str">
        <f t="shared" ca="1" si="3"/>
        <v xml:space="preserve"> </v>
      </c>
      <c r="I39" s="115" t="str">
        <f t="shared" ca="1" si="8"/>
        <v xml:space="preserve"> </v>
      </c>
      <c r="J39" s="115" t="str">
        <f t="shared" ca="1" si="9"/>
        <v xml:space="preserve"> </v>
      </c>
    </row>
    <row r="40" spans="1:10" x14ac:dyDescent="0.3">
      <c r="A40" s="107" t="str">
        <f t="shared" ca="1" si="1"/>
        <v xml:space="preserve"> </v>
      </c>
      <c r="B40" s="108" t="str">
        <f t="shared" ca="1" si="4"/>
        <v xml:space="preserve"> </v>
      </c>
      <c r="C40" s="112" t="str">
        <f t="shared" ca="1" si="5"/>
        <v xml:space="preserve"> </v>
      </c>
      <c r="D40" s="113" t="str">
        <f t="shared" ca="1" si="6"/>
        <v xml:space="preserve"> </v>
      </c>
      <c r="E40" s="114" t="str">
        <f t="shared" ca="1" si="7"/>
        <v xml:space="preserve"> </v>
      </c>
      <c r="F40" s="112" t="str">
        <f t="shared" ca="1" si="0"/>
        <v xml:space="preserve"> </v>
      </c>
      <c r="G40" s="115" t="str">
        <f t="shared" ca="1" si="2"/>
        <v xml:space="preserve"> </v>
      </c>
      <c r="H40" s="115" t="str">
        <f t="shared" ca="1" si="3"/>
        <v xml:space="preserve"> </v>
      </c>
      <c r="I40" s="115" t="str">
        <f t="shared" ca="1" si="8"/>
        <v xml:space="preserve"> </v>
      </c>
      <c r="J40" s="115" t="str">
        <f t="shared" ca="1" si="9"/>
        <v xml:space="preserve"> </v>
      </c>
    </row>
  </sheetData>
  <mergeCells count="3">
    <mergeCell ref="C5:E5"/>
    <mergeCell ref="F5:J5"/>
    <mergeCell ref="E7:J7"/>
  </mergeCells>
  <conditionalFormatting sqref="I10:J40 A10:F40">
    <cfRule type="cellIs" dxfId="6" priority="2" operator="notEqual">
      <formula>" "</formula>
    </cfRule>
  </conditionalFormatting>
  <conditionalFormatting sqref="G10:H40">
    <cfRule type="cellIs" dxfId="5" priority="1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0CA6-5985-4F15-B134-99D4D6E3FF68}">
  <dimension ref="A5:J40"/>
  <sheetViews>
    <sheetView showGridLines="0" topLeftCell="C1" workbookViewId="0">
      <selection activeCell="J8" sqref="J8"/>
    </sheetView>
  </sheetViews>
  <sheetFormatPr defaultRowHeight="18.75" x14ac:dyDescent="0.3"/>
  <cols>
    <col min="1" max="1" width="8" style="104" hidden="1" customWidth="1"/>
    <col min="2" max="2" width="5.28515625" style="105" hidden="1" customWidth="1"/>
    <col min="3" max="3" width="8.140625" style="116" bestFit="1" customWidth="1"/>
    <col min="4" max="4" width="7" style="119" bestFit="1" customWidth="1"/>
    <col min="5" max="5" width="16.7109375" style="103" bestFit="1" customWidth="1"/>
    <col min="6" max="6" width="7.7109375" style="103" bestFit="1" customWidth="1"/>
    <col min="7" max="10" width="12.7109375" style="103" customWidth="1"/>
    <col min="11" max="13" width="9.140625" style="103"/>
    <col min="14" max="14" width="33.140625" style="103" bestFit="1" customWidth="1"/>
    <col min="15" max="16384" width="9.140625" style="103"/>
  </cols>
  <sheetData>
    <row r="5" spans="1:10" x14ac:dyDescent="0.3">
      <c r="C5" s="121" t="s">
        <v>1004</v>
      </c>
      <c r="D5" s="121"/>
      <c r="E5" s="121"/>
      <c r="F5" s="122" t="s">
        <v>932</v>
      </c>
      <c r="G5" s="122"/>
      <c r="H5" s="122"/>
      <c r="I5" s="122"/>
      <c r="J5" s="122"/>
    </row>
    <row r="7" spans="1:10" x14ac:dyDescent="0.3">
      <c r="C7" s="103" t="s">
        <v>50</v>
      </c>
      <c r="D7" s="119" t="s">
        <v>45</v>
      </c>
      <c r="E7" s="122" t="str">
        <f ca="1">OFFSET(Classes!B1,MATCH(Classe,Classes!A:A,0)-1,0)</f>
        <v>Bico de Proa A (LOA ate 27,9 pés)</v>
      </c>
      <c r="F7" s="122"/>
      <c r="G7" s="122"/>
      <c r="H7" s="122"/>
      <c r="I7" s="122"/>
      <c r="J7" s="122"/>
    </row>
    <row r="8" spans="1:10" x14ac:dyDescent="0.3">
      <c r="C8" s="103"/>
      <c r="D8" s="103"/>
      <c r="E8" s="118"/>
      <c r="F8" s="118"/>
      <c r="G8" s="118"/>
      <c r="H8" s="118"/>
      <c r="I8" s="118" t="s">
        <v>965</v>
      </c>
      <c r="J8" s="117">
        <f ca="1">OFFSET(Classes!B1,MATCH(Classe,Classes!A:A,0)-1,5)</f>
        <v>0.55347222222222225</v>
      </c>
    </row>
    <row r="10" spans="1:10" x14ac:dyDescent="0.3">
      <c r="A10" s="107" t="s">
        <v>863</v>
      </c>
      <c r="B10" s="108" t="s">
        <v>812</v>
      </c>
      <c r="C10" s="109" t="s">
        <v>812</v>
      </c>
      <c r="D10" s="110" t="s">
        <v>759</v>
      </c>
      <c r="E10" s="109" t="s">
        <v>758</v>
      </c>
      <c r="F10" s="109" t="s">
        <v>820</v>
      </c>
    </row>
    <row r="11" spans="1:10" x14ac:dyDescent="0.3">
      <c r="A11" s="107">
        <f ca="1">IF(ISERROR(INDIRECT("Sumula!E"&amp;MATCH(Classe,Sumula!E:E,0)))=TRUE," ",MATCH(Classe,Sumula!E:E,0))</f>
        <v>7</v>
      </c>
      <c r="B11" s="108">
        <v>1</v>
      </c>
      <c r="C11" s="112">
        <f ca="1">IF(A11=" "," ",INDIRECT("Sumula!P"&amp;A11))</f>
        <v>1</v>
      </c>
      <c r="D11" s="113" t="str">
        <f ca="1">IF(A11=" "," ",INDIRECT("Sumula!B"&amp;A11))</f>
        <v>s/n</v>
      </c>
      <c r="E11" s="114" t="str">
        <f ca="1">IF(A11=" "," ",INDIRECT("Sumula!C"&amp;A11))</f>
        <v>Maracana</v>
      </c>
      <c r="F11" s="112" t="str">
        <f t="shared" ref="F11:F40" ca="1" si="0">IF(A11=" "," ",INDIRECT("Sumula!G"&amp;A11))</f>
        <v>GVEN</v>
      </c>
    </row>
    <row r="12" spans="1:10" x14ac:dyDescent="0.3">
      <c r="A12" s="107">
        <f t="shared" ref="A12:A40" ca="1" si="1">IF(ISERROR(INDIRECT("Sumula!E"&amp;A11+1))=TRUE," ",IF(INDIRECT("Sumula!E"&amp;A11+1)=Classe,A11+1," "))</f>
        <v>8</v>
      </c>
      <c r="B12" s="108">
        <f ca="1">IF(A12=" "," ",B11+1)</f>
        <v>2</v>
      </c>
      <c r="C12" s="112" t="str">
        <f ca="1">IF(A12=" "," ",INDIRECT("Sumula!P"&amp;A12))</f>
        <v>OCS</v>
      </c>
      <c r="D12" s="113">
        <f ca="1">IF(A12=" "," ",INDIRECT("Sumula!B"&amp;A12))</f>
        <v>692</v>
      </c>
      <c r="E12" s="114" t="str">
        <f ca="1">IF(A12=" "," ",INDIRECT("Sumula!C"&amp;A12))</f>
        <v>Ycthos</v>
      </c>
      <c r="F12" s="112" t="str">
        <f t="shared" ca="1" si="0"/>
        <v>N</v>
      </c>
    </row>
    <row r="13" spans="1:10" x14ac:dyDescent="0.3">
      <c r="A13" s="107">
        <f t="shared" ca="1" si="1"/>
        <v>9</v>
      </c>
      <c r="B13" s="108">
        <f t="shared" ref="B13:B40" ca="1" si="2">IF(A13=" "," ",B12+1)</f>
        <v>3</v>
      </c>
      <c r="C13" s="112" t="str">
        <f t="shared" ref="C13:C40" ca="1" si="3">IF(A13=" "," ",INDIRECT("Sumula!P"&amp;A13))</f>
        <v>OCS</v>
      </c>
      <c r="D13" s="113">
        <f t="shared" ref="D13:D40" ca="1" si="4">IF(A13=" "," ",INDIRECT("Sumula!B"&amp;A13))</f>
        <v>3006</v>
      </c>
      <c r="E13" s="114" t="str">
        <f t="shared" ref="E13:E40" ca="1" si="5">IF(A13=" "," ",INDIRECT("Sumula!C"&amp;A13))</f>
        <v>Chame</v>
      </c>
      <c r="F13" s="112" t="str">
        <f t="shared" ca="1" si="0"/>
        <v>PCSF</v>
      </c>
    </row>
    <row r="14" spans="1:10" x14ac:dyDescent="0.3">
      <c r="A14" s="107" t="str">
        <f t="shared" ca="1" si="1"/>
        <v xml:space="preserve"> </v>
      </c>
      <c r="B14" s="108" t="str">
        <f t="shared" ca="1" si="2"/>
        <v xml:space="preserve"> </v>
      </c>
      <c r="C14" s="112" t="str">
        <f t="shared" ca="1" si="3"/>
        <v xml:space="preserve"> </v>
      </c>
      <c r="D14" s="113" t="str">
        <f t="shared" ca="1" si="4"/>
        <v xml:space="preserve"> </v>
      </c>
      <c r="E14" s="114" t="str">
        <f t="shared" ca="1" si="5"/>
        <v xml:space="preserve"> </v>
      </c>
      <c r="F14" s="112" t="str">
        <f t="shared" ca="1" si="0"/>
        <v xml:space="preserve"> </v>
      </c>
    </row>
    <row r="15" spans="1:10" x14ac:dyDescent="0.3">
      <c r="A15" s="107" t="str">
        <f t="shared" ca="1" si="1"/>
        <v xml:space="preserve"> </v>
      </c>
      <c r="B15" s="108" t="str">
        <f t="shared" ca="1" si="2"/>
        <v xml:space="preserve"> </v>
      </c>
      <c r="C15" s="112" t="str">
        <f t="shared" ca="1" si="3"/>
        <v xml:space="preserve"> </v>
      </c>
      <c r="D15" s="113" t="str">
        <f t="shared" ca="1" si="4"/>
        <v xml:space="preserve"> </v>
      </c>
      <c r="E15" s="114" t="str">
        <f t="shared" ca="1" si="5"/>
        <v xml:space="preserve"> </v>
      </c>
      <c r="F15" s="112" t="str">
        <f t="shared" ca="1" si="0"/>
        <v xml:space="preserve"> </v>
      </c>
    </row>
    <row r="16" spans="1:10" x14ac:dyDescent="0.3">
      <c r="A16" s="107" t="str">
        <f t="shared" ca="1" si="1"/>
        <v xml:space="preserve"> </v>
      </c>
      <c r="B16" s="108" t="str">
        <f t="shared" ca="1" si="2"/>
        <v xml:space="preserve"> </v>
      </c>
      <c r="C16" s="112" t="str">
        <f t="shared" ca="1" si="3"/>
        <v xml:space="preserve"> </v>
      </c>
      <c r="D16" s="113" t="str">
        <f t="shared" ca="1" si="4"/>
        <v xml:space="preserve"> </v>
      </c>
      <c r="E16" s="114" t="str">
        <f t="shared" ca="1" si="5"/>
        <v xml:space="preserve"> </v>
      </c>
      <c r="F16" s="112" t="str">
        <f t="shared" ca="1" si="0"/>
        <v xml:space="preserve"> </v>
      </c>
    </row>
    <row r="17" spans="1:6" x14ac:dyDescent="0.3">
      <c r="A17" s="107" t="str">
        <f t="shared" ca="1" si="1"/>
        <v xml:space="preserve"> </v>
      </c>
      <c r="B17" s="108" t="str">
        <f t="shared" ca="1" si="2"/>
        <v xml:space="preserve"> </v>
      </c>
      <c r="C17" s="112" t="str">
        <f t="shared" ca="1" si="3"/>
        <v xml:space="preserve"> </v>
      </c>
      <c r="D17" s="113" t="str">
        <f t="shared" ca="1" si="4"/>
        <v xml:space="preserve"> </v>
      </c>
      <c r="E17" s="114" t="str">
        <f t="shared" ca="1" si="5"/>
        <v xml:space="preserve"> </v>
      </c>
      <c r="F17" s="112" t="str">
        <f t="shared" ca="1" si="0"/>
        <v xml:space="preserve"> </v>
      </c>
    </row>
    <row r="18" spans="1:6" x14ac:dyDescent="0.3">
      <c r="A18" s="107" t="str">
        <f t="shared" ca="1" si="1"/>
        <v xml:space="preserve"> </v>
      </c>
      <c r="B18" s="108" t="str">
        <f t="shared" ca="1" si="2"/>
        <v xml:space="preserve"> </v>
      </c>
      <c r="C18" s="112" t="str">
        <f t="shared" ca="1" si="3"/>
        <v xml:space="preserve"> </v>
      </c>
      <c r="D18" s="113" t="str">
        <f t="shared" ca="1" si="4"/>
        <v xml:space="preserve"> </v>
      </c>
      <c r="E18" s="114" t="str">
        <f t="shared" ca="1" si="5"/>
        <v xml:space="preserve"> </v>
      </c>
      <c r="F18" s="112" t="str">
        <f t="shared" ca="1" si="0"/>
        <v xml:space="preserve"> </v>
      </c>
    </row>
    <row r="19" spans="1:6" x14ac:dyDescent="0.3">
      <c r="A19" s="107" t="str">
        <f t="shared" ca="1" si="1"/>
        <v xml:space="preserve"> </v>
      </c>
      <c r="B19" s="108" t="str">
        <f t="shared" ca="1" si="2"/>
        <v xml:space="preserve"> </v>
      </c>
      <c r="C19" s="112" t="str">
        <f t="shared" ca="1" si="3"/>
        <v xml:space="preserve"> </v>
      </c>
      <c r="D19" s="113" t="str">
        <f t="shared" ca="1" si="4"/>
        <v xml:space="preserve"> </v>
      </c>
      <c r="E19" s="114" t="str">
        <f t="shared" ca="1" si="5"/>
        <v xml:space="preserve"> </v>
      </c>
      <c r="F19" s="112" t="str">
        <f t="shared" ca="1" si="0"/>
        <v xml:space="preserve"> </v>
      </c>
    </row>
    <row r="20" spans="1:6" x14ac:dyDescent="0.3">
      <c r="A20" s="107" t="str">
        <f t="shared" ca="1" si="1"/>
        <v xml:space="preserve"> </v>
      </c>
      <c r="B20" s="108" t="str">
        <f t="shared" ca="1" si="2"/>
        <v xml:space="preserve"> </v>
      </c>
      <c r="C20" s="112" t="str">
        <f t="shared" ca="1" si="3"/>
        <v xml:space="preserve"> </v>
      </c>
      <c r="D20" s="113" t="str">
        <f t="shared" ca="1" si="4"/>
        <v xml:space="preserve"> </v>
      </c>
      <c r="E20" s="114" t="str">
        <f t="shared" ca="1" si="5"/>
        <v xml:space="preserve"> </v>
      </c>
      <c r="F20" s="112" t="str">
        <f t="shared" ca="1" si="0"/>
        <v xml:space="preserve"> </v>
      </c>
    </row>
    <row r="21" spans="1:6" x14ac:dyDescent="0.3">
      <c r="A21" s="107" t="str">
        <f t="shared" ca="1" si="1"/>
        <v xml:space="preserve"> </v>
      </c>
      <c r="B21" s="108" t="str">
        <f t="shared" ca="1" si="2"/>
        <v xml:space="preserve"> </v>
      </c>
      <c r="C21" s="112" t="str">
        <f t="shared" ca="1" si="3"/>
        <v xml:space="preserve"> </v>
      </c>
      <c r="D21" s="113" t="str">
        <f t="shared" ca="1" si="4"/>
        <v xml:space="preserve"> </v>
      </c>
      <c r="E21" s="114" t="str">
        <f t="shared" ca="1" si="5"/>
        <v xml:space="preserve"> </v>
      </c>
      <c r="F21" s="112" t="str">
        <f t="shared" ca="1" si="0"/>
        <v xml:space="preserve"> </v>
      </c>
    </row>
    <row r="22" spans="1:6" x14ac:dyDescent="0.3">
      <c r="A22" s="107" t="str">
        <f t="shared" ca="1" si="1"/>
        <v xml:space="preserve"> </v>
      </c>
      <c r="B22" s="108" t="str">
        <f t="shared" ca="1" si="2"/>
        <v xml:space="preserve"> </v>
      </c>
      <c r="C22" s="112" t="str">
        <f t="shared" ca="1" si="3"/>
        <v xml:space="preserve"> </v>
      </c>
      <c r="D22" s="113" t="str">
        <f t="shared" ca="1" si="4"/>
        <v xml:space="preserve"> </v>
      </c>
      <c r="E22" s="114" t="str">
        <f t="shared" ca="1" si="5"/>
        <v xml:space="preserve"> </v>
      </c>
      <c r="F22" s="112" t="str">
        <f t="shared" ca="1" si="0"/>
        <v xml:space="preserve"> </v>
      </c>
    </row>
    <row r="23" spans="1:6" x14ac:dyDescent="0.3">
      <c r="A23" s="107" t="str">
        <f t="shared" ca="1" si="1"/>
        <v xml:space="preserve"> </v>
      </c>
      <c r="B23" s="108" t="str">
        <f t="shared" ca="1" si="2"/>
        <v xml:space="preserve"> </v>
      </c>
      <c r="C23" s="112" t="str">
        <f t="shared" ca="1" si="3"/>
        <v xml:space="preserve"> </v>
      </c>
      <c r="D23" s="113" t="str">
        <f t="shared" ca="1" si="4"/>
        <v xml:space="preserve"> </v>
      </c>
      <c r="E23" s="114" t="str">
        <f t="shared" ca="1" si="5"/>
        <v xml:space="preserve"> </v>
      </c>
      <c r="F23" s="112" t="str">
        <f t="shared" ca="1" si="0"/>
        <v xml:space="preserve"> </v>
      </c>
    </row>
    <row r="24" spans="1:6" x14ac:dyDescent="0.3">
      <c r="A24" s="107" t="str">
        <f t="shared" ca="1" si="1"/>
        <v xml:space="preserve"> </v>
      </c>
      <c r="B24" s="108" t="str">
        <f t="shared" ca="1" si="2"/>
        <v xml:space="preserve"> </v>
      </c>
      <c r="C24" s="112" t="str">
        <f t="shared" ca="1" si="3"/>
        <v xml:space="preserve"> </v>
      </c>
      <c r="D24" s="113" t="str">
        <f t="shared" ca="1" si="4"/>
        <v xml:space="preserve"> </v>
      </c>
      <c r="E24" s="114" t="str">
        <f t="shared" ca="1" si="5"/>
        <v xml:space="preserve"> </v>
      </c>
      <c r="F24" s="112" t="str">
        <f t="shared" ca="1" si="0"/>
        <v xml:space="preserve"> </v>
      </c>
    </row>
    <row r="25" spans="1:6" x14ac:dyDescent="0.3">
      <c r="A25" s="107" t="str">
        <f t="shared" ca="1" si="1"/>
        <v xml:space="preserve"> </v>
      </c>
      <c r="B25" s="108" t="str">
        <f t="shared" ca="1" si="2"/>
        <v xml:space="preserve"> </v>
      </c>
      <c r="C25" s="112" t="str">
        <f t="shared" ca="1" si="3"/>
        <v xml:space="preserve"> </v>
      </c>
      <c r="D25" s="113" t="str">
        <f t="shared" ca="1" si="4"/>
        <v xml:space="preserve"> </v>
      </c>
      <c r="E25" s="114" t="str">
        <f t="shared" ca="1" si="5"/>
        <v xml:space="preserve"> </v>
      </c>
      <c r="F25" s="112" t="str">
        <f t="shared" ca="1" si="0"/>
        <v xml:space="preserve"> </v>
      </c>
    </row>
    <row r="26" spans="1:6" x14ac:dyDescent="0.3">
      <c r="A26" s="107" t="str">
        <f t="shared" ca="1" si="1"/>
        <v xml:space="preserve"> </v>
      </c>
      <c r="B26" s="108" t="str">
        <f t="shared" ca="1" si="2"/>
        <v xml:space="preserve"> </v>
      </c>
      <c r="C26" s="112" t="str">
        <f t="shared" ca="1" si="3"/>
        <v xml:space="preserve"> </v>
      </c>
      <c r="D26" s="113" t="str">
        <f t="shared" ca="1" si="4"/>
        <v xml:space="preserve"> </v>
      </c>
      <c r="E26" s="114" t="str">
        <f t="shared" ca="1" si="5"/>
        <v xml:space="preserve"> </v>
      </c>
      <c r="F26" s="112" t="str">
        <f t="shared" ca="1" si="0"/>
        <v xml:space="preserve"> </v>
      </c>
    </row>
    <row r="27" spans="1:6" x14ac:dyDescent="0.3">
      <c r="A27" s="107" t="str">
        <f t="shared" ca="1" si="1"/>
        <v xml:space="preserve"> </v>
      </c>
      <c r="B27" s="108" t="str">
        <f t="shared" ca="1" si="2"/>
        <v xml:space="preserve"> </v>
      </c>
      <c r="C27" s="112" t="str">
        <f t="shared" ca="1" si="3"/>
        <v xml:space="preserve"> </v>
      </c>
      <c r="D27" s="113" t="str">
        <f t="shared" ca="1" si="4"/>
        <v xml:space="preserve"> </v>
      </c>
      <c r="E27" s="114" t="str">
        <f t="shared" ca="1" si="5"/>
        <v xml:space="preserve"> </v>
      </c>
      <c r="F27" s="112" t="str">
        <f t="shared" ca="1" si="0"/>
        <v xml:space="preserve"> </v>
      </c>
    </row>
    <row r="28" spans="1:6" x14ac:dyDescent="0.3">
      <c r="A28" s="107" t="str">
        <f t="shared" ca="1" si="1"/>
        <v xml:space="preserve"> </v>
      </c>
      <c r="B28" s="108" t="str">
        <f t="shared" ca="1" si="2"/>
        <v xml:space="preserve"> </v>
      </c>
      <c r="C28" s="112" t="str">
        <f t="shared" ca="1" si="3"/>
        <v xml:space="preserve"> </v>
      </c>
      <c r="D28" s="113" t="str">
        <f t="shared" ca="1" si="4"/>
        <v xml:space="preserve"> </v>
      </c>
      <c r="E28" s="114" t="str">
        <f t="shared" ca="1" si="5"/>
        <v xml:space="preserve"> </v>
      </c>
      <c r="F28" s="112" t="str">
        <f t="shared" ca="1" si="0"/>
        <v xml:space="preserve"> </v>
      </c>
    </row>
    <row r="29" spans="1:6" x14ac:dyDescent="0.3">
      <c r="A29" s="107" t="str">
        <f t="shared" ca="1" si="1"/>
        <v xml:space="preserve"> </v>
      </c>
      <c r="B29" s="108" t="str">
        <f t="shared" ca="1" si="2"/>
        <v xml:space="preserve"> </v>
      </c>
      <c r="C29" s="112" t="str">
        <f t="shared" ca="1" si="3"/>
        <v xml:space="preserve"> </v>
      </c>
      <c r="D29" s="113" t="str">
        <f t="shared" ca="1" si="4"/>
        <v xml:space="preserve"> </v>
      </c>
      <c r="E29" s="114" t="str">
        <f t="shared" ca="1" si="5"/>
        <v xml:space="preserve"> </v>
      </c>
      <c r="F29" s="112" t="str">
        <f t="shared" ca="1" si="0"/>
        <v xml:space="preserve"> </v>
      </c>
    </row>
    <row r="30" spans="1:6" x14ac:dyDescent="0.3">
      <c r="A30" s="107" t="str">
        <f t="shared" ca="1" si="1"/>
        <v xml:space="preserve"> </v>
      </c>
      <c r="B30" s="108" t="str">
        <f t="shared" ca="1" si="2"/>
        <v xml:space="preserve"> </v>
      </c>
      <c r="C30" s="112" t="str">
        <f t="shared" ca="1" si="3"/>
        <v xml:space="preserve"> </v>
      </c>
      <c r="D30" s="113" t="str">
        <f t="shared" ca="1" si="4"/>
        <v xml:space="preserve"> </v>
      </c>
      <c r="E30" s="114" t="str">
        <f t="shared" ca="1" si="5"/>
        <v xml:space="preserve"> </v>
      </c>
      <c r="F30" s="112" t="str">
        <f t="shared" ca="1" si="0"/>
        <v xml:space="preserve"> </v>
      </c>
    </row>
    <row r="31" spans="1:6" x14ac:dyDescent="0.3">
      <c r="A31" s="107" t="str">
        <f t="shared" ca="1" si="1"/>
        <v xml:space="preserve"> </v>
      </c>
      <c r="B31" s="108" t="str">
        <f t="shared" ca="1" si="2"/>
        <v xml:space="preserve"> </v>
      </c>
      <c r="C31" s="112" t="str">
        <f t="shared" ca="1" si="3"/>
        <v xml:space="preserve"> </v>
      </c>
      <c r="D31" s="113" t="str">
        <f t="shared" ca="1" si="4"/>
        <v xml:space="preserve"> </v>
      </c>
      <c r="E31" s="114" t="str">
        <f t="shared" ca="1" si="5"/>
        <v xml:space="preserve"> </v>
      </c>
      <c r="F31" s="112" t="str">
        <f t="shared" ca="1" si="0"/>
        <v xml:space="preserve"> </v>
      </c>
    </row>
    <row r="32" spans="1:6" x14ac:dyDescent="0.3">
      <c r="A32" s="107" t="str">
        <f t="shared" ca="1" si="1"/>
        <v xml:space="preserve"> </v>
      </c>
      <c r="B32" s="108" t="str">
        <f t="shared" ca="1" si="2"/>
        <v xml:space="preserve"> </v>
      </c>
      <c r="C32" s="112" t="str">
        <f t="shared" ca="1" si="3"/>
        <v xml:space="preserve"> </v>
      </c>
      <c r="D32" s="113" t="str">
        <f t="shared" ca="1" si="4"/>
        <v xml:space="preserve"> </v>
      </c>
      <c r="E32" s="114" t="str">
        <f t="shared" ca="1" si="5"/>
        <v xml:space="preserve"> </v>
      </c>
      <c r="F32" s="112" t="str">
        <f t="shared" ca="1" si="0"/>
        <v xml:space="preserve"> </v>
      </c>
    </row>
    <row r="33" spans="1:6" x14ac:dyDescent="0.3">
      <c r="A33" s="107" t="str">
        <f t="shared" ca="1" si="1"/>
        <v xml:space="preserve"> </v>
      </c>
      <c r="B33" s="108" t="str">
        <f t="shared" ca="1" si="2"/>
        <v xml:space="preserve"> </v>
      </c>
      <c r="C33" s="112" t="str">
        <f t="shared" ca="1" si="3"/>
        <v xml:space="preserve"> </v>
      </c>
      <c r="D33" s="113" t="str">
        <f t="shared" ca="1" si="4"/>
        <v xml:space="preserve"> </v>
      </c>
      <c r="E33" s="114" t="str">
        <f t="shared" ca="1" si="5"/>
        <v xml:space="preserve"> </v>
      </c>
      <c r="F33" s="112" t="str">
        <f t="shared" ca="1" si="0"/>
        <v xml:space="preserve"> </v>
      </c>
    </row>
    <row r="34" spans="1:6" x14ac:dyDescent="0.3">
      <c r="A34" s="107" t="str">
        <f t="shared" ca="1" si="1"/>
        <v xml:space="preserve"> </v>
      </c>
      <c r="B34" s="108" t="str">
        <f t="shared" ca="1" si="2"/>
        <v xml:space="preserve"> </v>
      </c>
      <c r="C34" s="112" t="str">
        <f t="shared" ca="1" si="3"/>
        <v xml:space="preserve"> </v>
      </c>
      <c r="D34" s="113" t="str">
        <f t="shared" ca="1" si="4"/>
        <v xml:space="preserve"> </v>
      </c>
      <c r="E34" s="114" t="str">
        <f t="shared" ca="1" si="5"/>
        <v xml:space="preserve"> </v>
      </c>
      <c r="F34" s="112" t="str">
        <f t="shared" ca="1" si="0"/>
        <v xml:space="preserve"> </v>
      </c>
    </row>
    <row r="35" spans="1:6" x14ac:dyDescent="0.3">
      <c r="A35" s="107" t="str">
        <f t="shared" ca="1" si="1"/>
        <v xml:space="preserve"> </v>
      </c>
      <c r="B35" s="108" t="str">
        <f t="shared" ca="1" si="2"/>
        <v xml:space="preserve"> </v>
      </c>
      <c r="C35" s="112" t="str">
        <f t="shared" ca="1" si="3"/>
        <v xml:space="preserve"> </v>
      </c>
      <c r="D35" s="113" t="str">
        <f t="shared" ca="1" si="4"/>
        <v xml:space="preserve"> </v>
      </c>
      <c r="E35" s="114" t="str">
        <f t="shared" ca="1" si="5"/>
        <v xml:space="preserve"> </v>
      </c>
      <c r="F35" s="112" t="str">
        <f t="shared" ca="1" si="0"/>
        <v xml:space="preserve"> </v>
      </c>
    </row>
    <row r="36" spans="1:6" x14ac:dyDescent="0.3">
      <c r="A36" s="107" t="str">
        <f t="shared" ca="1" si="1"/>
        <v xml:space="preserve"> </v>
      </c>
      <c r="B36" s="108" t="str">
        <f t="shared" ca="1" si="2"/>
        <v xml:space="preserve"> </v>
      </c>
      <c r="C36" s="112" t="str">
        <f t="shared" ca="1" si="3"/>
        <v xml:space="preserve"> </v>
      </c>
      <c r="D36" s="113" t="str">
        <f t="shared" ca="1" si="4"/>
        <v xml:space="preserve"> </v>
      </c>
      <c r="E36" s="114" t="str">
        <f t="shared" ca="1" si="5"/>
        <v xml:space="preserve"> </v>
      </c>
      <c r="F36" s="112" t="str">
        <f t="shared" ca="1" si="0"/>
        <v xml:space="preserve"> </v>
      </c>
    </row>
    <row r="37" spans="1:6" x14ac:dyDescent="0.3">
      <c r="A37" s="107" t="str">
        <f t="shared" ca="1" si="1"/>
        <v xml:space="preserve"> </v>
      </c>
      <c r="B37" s="108" t="str">
        <f t="shared" ca="1" si="2"/>
        <v xml:space="preserve"> </v>
      </c>
      <c r="C37" s="112" t="str">
        <f t="shared" ca="1" si="3"/>
        <v xml:space="preserve"> </v>
      </c>
      <c r="D37" s="113" t="str">
        <f t="shared" ca="1" si="4"/>
        <v xml:space="preserve"> </v>
      </c>
      <c r="E37" s="114" t="str">
        <f t="shared" ca="1" si="5"/>
        <v xml:space="preserve"> </v>
      </c>
      <c r="F37" s="112" t="str">
        <f t="shared" ca="1" si="0"/>
        <v xml:space="preserve"> </v>
      </c>
    </row>
    <row r="38" spans="1:6" x14ac:dyDescent="0.3">
      <c r="A38" s="107" t="str">
        <f t="shared" ca="1" si="1"/>
        <v xml:space="preserve"> </v>
      </c>
      <c r="B38" s="108" t="str">
        <f t="shared" ca="1" si="2"/>
        <v xml:space="preserve"> </v>
      </c>
      <c r="C38" s="112" t="str">
        <f t="shared" ca="1" si="3"/>
        <v xml:space="preserve"> </v>
      </c>
      <c r="D38" s="113" t="str">
        <f t="shared" ca="1" si="4"/>
        <v xml:space="preserve"> </v>
      </c>
      <c r="E38" s="114" t="str">
        <f t="shared" ca="1" si="5"/>
        <v xml:space="preserve"> </v>
      </c>
      <c r="F38" s="112" t="str">
        <f t="shared" ca="1" si="0"/>
        <v xml:space="preserve"> </v>
      </c>
    </row>
    <row r="39" spans="1:6" x14ac:dyDescent="0.3">
      <c r="A39" s="107" t="str">
        <f t="shared" ca="1" si="1"/>
        <v xml:space="preserve"> </v>
      </c>
      <c r="B39" s="108" t="str">
        <f t="shared" ca="1" si="2"/>
        <v xml:space="preserve"> </v>
      </c>
      <c r="C39" s="112" t="str">
        <f t="shared" ca="1" si="3"/>
        <v xml:space="preserve"> </v>
      </c>
      <c r="D39" s="113" t="str">
        <f t="shared" ca="1" si="4"/>
        <v xml:space="preserve"> </v>
      </c>
      <c r="E39" s="114" t="str">
        <f t="shared" ca="1" si="5"/>
        <v xml:space="preserve"> </v>
      </c>
      <c r="F39" s="112" t="str">
        <f t="shared" ca="1" si="0"/>
        <v xml:space="preserve"> </v>
      </c>
    </row>
    <row r="40" spans="1:6" x14ac:dyDescent="0.3">
      <c r="A40" s="107" t="str">
        <f t="shared" ca="1" si="1"/>
        <v xml:space="preserve"> </v>
      </c>
      <c r="B40" s="108" t="str">
        <f t="shared" ca="1" si="2"/>
        <v xml:space="preserve"> </v>
      </c>
      <c r="C40" s="112" t="str">
        <f t="shared" ca="1" si="3"/>
        <v xml:space="preserve"> </v>
      </c>
      <c r="D40" s="113" t="str">
        <f t="shared" ca="1" si="4"/>
        <v xml:space="preserve"> </v>
      </c>
      <c r="E40" s="114" t="str">
        <f t="shared" ca="1" si="5"/>
        <v xml:space="preserve"> </v>
      </c>
      <c r="F40" s="112" t="str">
        <f t="shared" ca="1" si="0"/>
        <v xml:space="preserve"> </v>
      </c>
    </row>
  </sheetData>
  <sheetProtection algorithmName="SHA-512" hashValue="UoB4zKlwYC0QwtJ0s6rYIxdrFi8pTZKgcUvVCV7r2LsxnpJJ1O9jg2WwxhJ89ABTGNJz6xlNnwwaXaSURhdjsQ==" saltValue="PHF+VGJ7B9DRBl7/JIk4tg==" spinCount="100000" sheet="1" objects="1" scenarios="1"/>
  <mergeCells count="3">
    <mergeCell ref="C5:E5"/>
    <mergeCell ref="F5:J5"/>
    <mergeCell ref="E7:J7"/>
  </mergeCells>
  <conditionalFormatting sqref="A10:F40">
    <cfRule type="cellIs" dxfId="4" priority="1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D0E43-4F64-498C-B09E-DB893C11CD39}">
  <dimension ref="A5:J40"/>
  <sheetViews>
    <sheetView showGridLines="0" topLeftCell="C1" workbookViewId="0">
      <selection activeCell="J8" sqref="J8"/>
    </sheetView>
  </sheetViews>
  <sheetFormatPr defaultRowHeight="18.75" x14ac:dyDescent="0.3"/>
  <cols>
    <col min="1" max="1" width="8" style="104" hidden="1" customWidth="1"/>
    <col min="2" max="2" width="5.28515625" style="105" hidden="1" customWidth="1"/>
    <col min="3" max="3" width="8.140625" style="116" bestFit="1" customWidth="1"/>
    <col min="4" max="4" width="7" style="119" bestFit="1" customWidth="1"/>
    <col min="5" max="5" width="16.7109375" style="103" bestFit="1" customWidth="1"/>
    <col min="6" max="6" width="7.7109375" style="103" bestFit="1" customWidth="1"/>
    <col min="7" max="10" width="12.7109375" style="103" customWidth="1"/>
    <col min="11" max="13" width="9.140625" style="103"/>
    <col min="14" max="14" width="33.140625" style="103" bestFit="1" customWidth="1"/>
    <col min="15" max="16384" width="9.140625" style="103"/>
  </cols>
  <sheetData>
    <row r="5" spans="1:10" x14ac:dyDescent="0.3">
      <c r="C5" s="121" t="s">
        <v>1004</v>
      </c>
      <c r="D5" s="121"/>
      <c r="E5" s="121"/>
      <c r="F5" s="122" t="s">
        <v>932</v>
      </c>
      <c r="G5" s="122"/>
      <c r="H5" s="122"/>
      <c r="I5" s="122"/>
      <c r="J5" s="122"/>
    </row>
    <row r="7" spans="1:10" x14ac:dyDescent="0.3">
      <c r="C7" s="103" t="s">
        <v>50</v>
      </c>
      <c r="D7" s="119" t="s">
        <v>46</v>
      </c>
      <c r="E7" s="122" t="str">
        <f ca="1">OFFSET(Classes!B1,MATCH(Classe,Classes!A:A,0)-1,0)</f>
        <v>Bico de Proa B (LOA de 28 a 34,9 pés)</v>
      </c>
      <c r="F7" s="122"/>
      <c r="G7" s="122"/>
      <c r="H7" s="122"/>
      <c r="I7" s="122"/>
      <c r="J7" s="122"/>
    </row>
    <row r="8" spans="1:10" x14ac:dyDescent="0.3">
      <c r="C8" s="103"/>
      <c r="D8" s="103"/>
      <c r="E8" s="118"/>
      <c r="F8" s="118"/>
      <c r="G8" s="118"/>
      <c r="H8" s="118"/>
      <c r="I8" s="118" t="s">
        <v>965</v>
      </c>
      <c r="J8" s="117">
        <f ca="1">OFFSET(Classes!B1,MATCH(Classe,Classes!A:A,0)-1,5)</f>
        <v>0.55347222222222225</v>
      </c>
    </row>
    <row r="10" spans="1:10" x14ac:dyDescent="0.3">
      <c r="A10" s="107" t="s">
        <v>863</v>
      </c>
      <c r="B10" s="108" t="s">
        <v>812</v>
      </c>
      <c r="C10" s="109" t="s">
        <v>812</v>
      </c>
      <c r="D10" s="110" t="s">
        <v>759</v>
      </c>
      <c r="E10" s="109" t="s">
        <v>758</v>
      </c>
      <c r="F10" s="109" t="s">
        <v>820</v>
      </c>
    </row>
    <row r="11" spans="1:10" x14ac:dyDescent="0.3">
      <c r="A11" s="107">
        <f ca="1">IF(ISERROR(INDIRECT("Sumula!E"&amp;MATCH(Classe,Sumula!E:E,0)))=TRUE," ",MATCH(Classe,Sumula!E:E,0))</f>
        <v>10</v>
      </c>
      <c r="B11" s="108">
        <v>1</v>
      </c>
      <c r="C11" s="112">
        <f ca="1">IF(A11=" "," ",INDIRECT("Sumula!P"&amp;A11))</f>
        <v>1</v>
      </c>
      <c r="D11" s="113" t="str">
        <f ca="1">IF(A11=" "," ",INDIRECT("Sumula!B"&amp;A11))</f>
        <v>s/n</v>
      </c>
      <c r="E11" s="114" t="str">
        <f ca="1">IF(A11=" "," ",INDIRECT("Sumula!C"&amp;A11))</f>
        <v>Matriz</v>
      </c>
      <c r="F11" s="112" t="str">
        <f t="shared" ref="F11:F40" ca="1" si="0">IF(A11=" "," ",INDIRECT("Sumula!G"&amp;A11))</f>
        <v>CNC</v>
      </c>
    </row>
    <row r="12" spans="1:10" x14ac:dyDescent="0.3">
      <c r="A12" s="107">
        <f t="shared" ref="A12:A40" ca="1" si="1">IF(ISERROR(INDIRECT("Sumula!E"&amp;A11+1))=TRUE," ",IF(INDIRECT("Sumula!E"&amp;A11+1)=Classe,A11+1," "))</f>
        <v>11</v>
      </c>
      <c r="B12" s="108">
        <f ca="1">IF(A12=" "," ",B11+1)</f>
        <v>2</v>
      </c>
      <c r="C12" s="112">
        <f ca="1">IF(A12=" "," ",INDIRECT("Sumula!P"&amp;A12))</f>
        <v>2</v>
      </c>
      <c r="D12" s="113">
        <f ca="1">IF(A12=" "," ",INDIRECT("Sumula!B"&amp;A12))</f>
        <v>2644</v>
      </c>
      <c r="E12" s="114" t="str">
        <f ca="1">IF(A12=" "," ",INDIRECT("Sumula!C"&amp;A12))</f>
        <v>Orthos</v>
      </c>
      <c r="F12" s="112" t="str">
        <f t="shared" ca="1" si="0"/>
        <v>CNC</v>
      </c>
    </row>
    <row r="13" spans="1:10" x14ac:dyDescent="0.3">
      <c r="A13" s="107">
        <f t="shared" ca="1" si="1"/>
        <v>12</v>
      </c>
      <c r="B13" s="108">
        <f t="shared" ref="B13:B40" ca="1" si="2">IF(A13=" "," ",B12+1)</f>
        <v>3</v>
      </c>
      <c r="C13" s="112">
        <f t="shared" ref="C13:C40" ca="1" si="3">IF(A13=" "," ",INDIRECT("Sumula!P"&amp;A13))</f>
        <v>3</v>
      </c>
      <c r="D13" s="113" t="str">
        <f t="shared" ref="D13:D40" ca="1" si="4">IF(A13=" "," ",INDIRECT("Sumula!B"&amp;A13))</f>
        <v>s/n</v>
      </c>
      <c r="E13" s="114" t="str">
        <f t="shared" ref="E13:E40" ca="1" si="5">IF(A13=" "," ",INDIRECT("Sumula!C"&amp;A13))</f>
        <v>Windstrats</v>
      </c>
      <c r="F13" s="112" t="str">
        <f t="shared" ca="1" si="0"/>
        <v>CNC</v>
      </c>
    </row>
    <row r="14" spans="1:10" x14ac:dyDescent="0.3">
      <c r="A14" s="107">
        <f t="shared" ca="1" si="1"/>
        <v>13</v>
      </c>
      <c r="B14" s="108">
        <f t="shared" ca="1" si="2"/>
        <v>4</v>
      </c>
      <c r="C14" s="112">
        <f t="shared" ca="1" si="3"/>
        <v>4</v>
      </c>
      <c r="D14" s="113">
        <f t="shared" ca="1" si="4"/>
        <v>30</v>
      </c>
      <c r="E14" s="114" t="str">
        <f t="shared" ca="1" si="5"/>
        <v>Teimosia 1</v>
      </c>
      <c r="F14" s="112" t="str">
        <f t="shared" ca="1" si="0"/>
        <v>ICJG</v>
      </c>
    </row>
    <row r="15" spans="1:10" x14ac:dyDescent="0.3">
      <c r="A15" s="107">
        <f t="shared" ca="1" si="1"/>
        <v>14</v>
      </c>
      <c r="B15" s="108">
        <f t="shared" ca="1" si="2"/>
        <v>5</v>
      </c>
      <c r="C15" s="112">
        <f t="shared" ca="1" si="3"/>
        <v>5</v>
      </c>
      <c r="D15" s="113">
        <f t="shared" ca="1" si="4"/>
        <v>2415</v>
      </c>
      <c r="E15" s="114" t="str">
        <f t="shared" ca="1" si="5"/>
        <v>A'Uwe</v>
      </c>
      <c r="F15" s="112" t="str">
        <f t="shared" ca="1" si="0"/>
        <v>RYC</v>
      </c>
    </row>
    <row r="16" spans="1:10" x14ac:dyDescent="0.3">
      <c r="A16" s="107">
        <f t="shared" ca="1" si="1"/>
        <v>15</v>
      </c>
      <c r="B16" s="108">
        <f t="shared" ca="1" si="2"/>
        <v>6</v>
      </c>
      <c r="C16" s="112">
        <f t="shared" ca="1" si="3"/>
        <v>6</v>
      </c>
      <c r="D16" s="113">
        <f t="shared" ca="1" si="4"/>
        <v>1174</v>
      </c>
      <c r="E16" s="114" t="str">
        <f t="shared" ca="1" si="5"/>
        <v>Evasion</v>
      </c>
      <c r="F16" s="112" t="str">
        <f t="shared" ca="1" si="0"/>
        <v>RYC</v>
      </c>
    </row>
    <row r="17" spans="1:6" x14ac:dyDescent="0.3">
      <c r="A17" s="107">
        <f t="shared" ca="1" si="1"/>
        <v>16</v>
      </c>
      <c r="B17" s="108">
        <f t="shared" ca="1" si="2"/>
        <v>7</v>
      </c>
      <c r="C17" s="112">
        <f t="shared" ca="1" si="3"/>
        <v>7</v>
      </c>
      <c r="D17" s="113" t="str">
        <f t="shared" ca="1" si="4"/>
        <v>(s/n)</v>
      </c>
      <c r="E17" s="114" t="str">
        <f t="shared" ca="1" si="5"/>
        <v>Porthos</v>
      </c>
      <c r="F17" s="112" t="str">
        <f t="shared" ca="1" si="0"/>
        <v>RYC</v>
      </c>
    </row>
    <row r="18" spans="1:6" x14ac:dyDescent="0.3">
      <c r="A18" s="107" t="str">
        <f t="shared" ca="1" si="1"/>
        <v xml:space="preserve"> </v>
      </c>
      <c r="B18" s="108" t="str">
        <f t="shared" ca="1" si="2"/>
        <v xml:space="preserve"> </v>
      </c>
      <c r="C18" s="112" t="str">
        <f t="shared" ca="1" si="3"/>
        <v xml:space="preserve"> </v>
      </c>
      <c r="D18" s="113" t="str">
        <f t="shared" ca="1" si="4"/>
        <v xml:space="preserve"> </v>
      </c>
      <c r="E18" s="114" t="str">
        <f t="shared" ca="1" si="5"/>
        <v xml:space="preserve"> </v>
      </c>
      <c r="F18" s="112" t="str">
        <f t="shared" ca="1" si="0"/>
        <v xml:space="preserve"> </v>
      </c>
    </row>
    <row r="19" spans="1:6" x14ac:dyDescent="0.3">
      <c r="A19" s="107" t="str">
        <f t="shared" ca="1" si="1"/>
        <v xml:space="preserve"> </v>
      </c>
      <c r="B19" s="108" t="str">
        <f t="shared" ca="1" si="2"/>
        <v xml:space="preserve"> </v>
      </c>
      <c r="C19" s="112" t="str">
        <f t="shared" ca="1" si="3"/>
        <v xml:space="preserve"> </v>
      </c>
      <c r="D19" s="113" t="str">
        <f t="shared" ca="1" si="4"/>
        <v xml:space="preserve"> </v>
      </c>
      <c r="E19" s="114" t="str">
        <f t="shared" ca="1" si="5"/>
        <v xml:space="preserve"> </v>
      </c>
      <c r="F19" s="112" t="str">
        <f t="shared" ca="1" si="0"/>
        <v xml:space="preserve"> </v>
      </c>
    </row>
    <row r="20" spans="1:6" x14ac:dyDescent="0.3">
      <c r="A20" s="107" t="str">
        <f t="shared" ca="1" si="1"/>
        <v xml:space="preserve"> </v>
      </c>
      <c r="B20" s="108" t="str">
        <f t="shared" ca="1" si="2"/>
        <v xml:space="preserve"> </v>
      </c>
      <c r="C20" s="112" t="str">
        <f t="shared" ca="1" si="3"/>
        <v xml:space="preserve"> </v>
      </c>
      <c r="D20" s="113" t="str">
        <f t="shared" ca="1" si="4"/>
        <v xml:space="preserve"> </v>
      </c>
      <c r="E20" s="114" t="str">
        <f t="shared" ca="1" si="5"/>
        <v xml:space="preserve"> </v>
      </c>
      <c r="F20" s="112" t="str">
        <f t="shared" ca="1" si="0"/>
        <v xml:space="preserve"> </v>
      </c>
    </row>
    <row r="21" spans="1:6" x14ac:dyDescent="0.3">
      <c r="A21" s="107" t="str">
        <f t="shared" ca="1" si="1"/>
        <v xml:space="preserve"> </v>
      </c>
      <c r="B21" s="108" t="str">
        <f t="shared" ca="1" si="2"/>
        <v xml:space="preserve"> </v>
      </c>
      <c r="C21" s="112" t="str">
        <f t="shared" ca="1" si="3"/>
        <v xml:space="preserve"> </v>
      </c>
      <c r="D21" s="113" t="str">
        <f t="shared" ca="1" si="4"/>
        <v xml:space="preserve"> </v>
      </c>
      <c r="E21" s="114" t="str">
        <f t="shared" ca="1" si="5"/>
        <v xml:space="preserve"> </v>
      </c>
      <c r="F21" s="112" t="str">
        <f t="shared" ca="1" si="0"/>
        <v xml:space="preserve"> </v>
      </c>
    </row>
    <row r="22" spans="1:6" x14ac:dyDescent="0.3">
      <c r="A22" s="107" t="str">
        <f t="shared" ca="1" si="1"/>
        <v xml:space="preserve"> </v>
      </c>
      <c r="B22" s="108" t="str">
        <f t="shared" ca="1" si="2"/>
        <v xml:space="preserve"> </v>
      </c>
      <c r="C22" s="112" t="str">
        <f t="shared" ca="1" si="3"/>
        <v xml:space="preserve"> </v>
      </c>
      <c r="D22" s="113" t="str">
        <f t="shared" ca="1" si="4"/>
        <v xml:space="preserve"> </v>
      </c>
      <c r="E22" s="114" t="str">
        <f t="shared" ca="1" si="5"/>
        <v xml:space="preserve"> </v>
      </c>
      <c r="F22" s="112" t="str">
        <f t="shared" ca="1" si="0"/>
        <v xml:space="preserve"> </v>
      </c>
    </row>
    <row r="23" spans="1:6" x14ac:dyDescent="0.3">
      <c r="A23" s="107" t="str">
        <f t="shared" ca="1" si="1"/>
        <v xml:space="preserve"> </v>
      </c>
      <c r="B23" s="108" t="str">
        <f t="shared" ca="1" si="2"/>
        <v xml:space="preserve"> </v>
      </c>
      <c r="C23" s="112" t="str">
        <f t="shared" ca="1" si="3"/>
        <v xml:space="preserve"> </v>
      </c>
      <c r="D23" s="113" t="str">
        <f t="shared" ca="1" si="4"/>
        <v xml:space="preserve"> </v>
      </c>
      <c r="E23" s="114" t="str">
        <f t="shared" ca="1" si="5"/>
        <v xml:space="preserve"> </v>
      </c>
      <c r="F23" s="112" t="str">
        <f t="shared" ca="1" si="0"/>
        <v xml:space="preserve"> </v>
      </c>
    </row>
    <row r="24" spans="1:6" x14ac:dyDescent="0.3">
      <c r="A24" s="107" t="str">
        <f t="shared" ca="1" si="1"/>
        <v xml:space="preserve"> </v>
      </c>
      <c r="B24" s="108" t="str">
        <f t="shared" ca="1" si="2"/>
        <v xml:space="preserve"> </v>
      </c>
      <c r="C24" s="112" t="str">
        <f t="shared" ca="1" si="3"/>
        <v xml:space="preserve"> </v>
      </c>
      <c r="D24" s="113" t="str">
        <f t="shared" ca="1" si="4"/>
        <v xml:space="preserve"> </v>
      </c>
      <c r="E24" s="114" t="str">
        <f t="shared" ca="1" si="5"/>
        <v xml:space="preserve"> </v>
      </c>
      <c r="F24" s="112" t="str">
        <f t="shared" ca="1" si="0"/>
        <v xml:space="preserve"> </v>
      </c>
    </row>
    <row r="25" spans="1:6" x14ac:dyDescent="0.3">
      <c r="A25" s="107" t="str">
        <f t="shared" ca="1" si="1"/>
        <v xml:space="preserve"> </v>
      </c>
      <c r="B25" s="108" t="str">
        <f t="shared" ca="1" si="2"/>
        <v xml:space="preserve"> </v>
      </c>
      <c r="C25" s="112" t="str">
        <f t="shared" ca="1" si="3"/>
        <v xml:space="preserve"> </v>
      </c>
      <c r="D25" s="113" t="str">
        <f t="shared" ca="1" si="4"/>
        <v xml:space="preserve"> </v>
      </c>
      <c r="E25" s="114" t="str">
        <f t="shared" ca="1" si="5"/>
        <v xml:space="preserve"> </v>
      </c>
      <c r="F25" s="112" t="str">
        <f t="shared" ca="1" si="0"/>
        <v xml:space="preserve"> </v>
      </c>
    </row>
    <row r="26" spans="1:6" x14ac:dyDescent="0.3">
      <c r="A26" s="107" t="str">
        <f t="shared" ca="1" si="1"/>
        <v xml:space="preserve"> </v>
      </c>
      <c r="B26" s="108" t="str">
        <f t="shared" ca="1" si="2"/>
        <v xml:space="preserve"> </v>
      </c>
      <c r="C26" s="112" t="str">
        <f t="shared" ca="1" si="3"/>
        <v xml:space="preserve"> </v>
      </c>
      <c r="D26" s="113" t="str">
        <f t="shared" ca="1" si="4"/>
        <v xml:space="preserve"> </v>
      </c>
      <c r="E26" s="114" t="str">
        <f t="shared" ca="1" si="5"/>
        <v xml:space="preserve"> </v>
      </c>
      <c r="F26" s="112" t="str">
        <f t="shared" ca="1" si="0"/>
        <v xml:space="preserve"> </v>
      </c>
    </row>
    <row r="27" spans="1:6" x14ac:dyDescent="0.3">
      <c r="A27" s="107" t="str">
        <f t="shared" ca="1" si="1"/>
        <v xml:space="preserve"> </v>
      </c>
      <c r="B27" s="108" t="str">
        <f t="shared" ca="1" si="2"/>
        <v xml:space="preserve"> </v>
      </c>
      <c r="C27" s="112" t="str">
        <f t="shared" ca="1" si="3"/>
        <v xml:space="preserve"> </v>
      </c>
      <c r="D27" s="113" t="str">
        <f t="shared" ca="1" si="4"/>
        <v xml:space="preserve"> </v>
      </c>
      <c r="E27" s="114" t="str">
        <f t="shared" ca="1" si="5"/>
        <v xml:space="preserve"> </v>
      </c>
      <c r="F27" s="112" t="str">
        <f t="shared" ca="1" si="0"/>
        <v xml:space="preserve"> </v>
      </c>
    </row>
    <row r="28" spans="1:6" x14ac:dyDescent="0.3">
      <c r="A28" s="107" t="str">
        <f t="shared" ca="1" si="1"/>
        <v xml:space="preserve"> </v>
      </c>
      <c r="B28" s="108" t="str">
        <f t="shared" ca="1" si="2"/>
        <v xml:space="preserve"> </v>
      </c>
      <c r="C28" s="112" t="str">
        <f t="shared" ca="1" si="3"/>
        <v xml:space="preserve"> </v>
      </c>
      <c r="D28" s="113" t="str">
        <f t="shared" ca="1" si="4"/>
        <v xml:space="preserve"> </v>
      </c>
      <c r="E28" s="114" t="str">
        <f t="shared" ca="1" si="5"/>
        <v xml:space="preserve"> </v>
      </c>
      <c r="F28" s="112" t="str">
        <f t="shared" ca="1" si="0"/>
        <v xml:space="preserve"> </v>
      </c>
    </row>
    <row r="29" spans="1:6" x14ac:dyDescent="0.3">
      <c r="A29" s="107" t="str">
        <f t="shared" ca="1" si="1"/>
        <v xml:space="preserve"> </v>
      </c>
      <c r="B29" s="108" t="str">
        <f t="shared" ca="1" si="2"/>
        <v xml:space="preserve"> </v>
      </c>
      <c r="C29" s="112" t="str">
        <f t="shared" ca="1" si="3"/>
        <v xml:space="preserve"> </v>
      </c>
      <c r="D29" s="113" t="str">
        <f t="shared" ca="1" si="4"/>
        <v xml:space="preserve"> </v>
      </c>
      <c r="E29" s="114" t="str">
        <f t="shared" ca="1" si="5"/>
        <v xml:space="preserve"> </v>
      </c>
      <c r="F29" s="112" t="str">
        <f t="shared" ca="1" si="0"/>
        <v xml:space="preserve"> </v>
      </c>
    </row>
    <row r="30" spans="1:6" x14ac:dyDescent="0.3">
      <c r="A30" s="107" t="str">
        <f t="shared" ca="1" si="1"/>
        <v xml:space="preserve"> </v>
      </c>
      <c r="B30" s="108" t="str">
        <f t="shared" ca="1" si="2"/>
        <v xml:space="preserve"> </v>
      </c>
      <c r="C30" s="112" t="str">
        <f t="shared" ca="1" si="3"/>
        <v xml:space="preserve"> </v>
      </c>
      <c r="D30" s="113" t="str">
        <f t="shared" ca="1" si="4"/>
        <v xml:space="preserve"> </v>
      </c>
      <c r="E30" s="114" t="str">
        <f t="shared" ca="1" si="5"/>
        <v xml:space="preserve"> </v>
      </c>
      <c r="F30" s="112" t="str">
        <f t="shared" ca="1" si="0"/>
        <v xml:space="preserve"> </v>
      </c>
    </row>
    <row r="31" spans="1:6" x14ac:dyDescent="0.3">
      <c r="A31" s="107" t="str">
        <f t="shared" ca="1" si="1"/>
        <v xml:space="preserve"> </v>
      </c>
      <c r="B31" s="108" t="str">
        <f t="shared" ca="1" si="2"/>
        <v xml:space="preserve"> </v>
      </c>
      <c r="C31" s="112" t="str">
        <f t="shared" ca="1" si="3"/>
        <v xml:space="preserve"> </v>
      </c>
      <c r="D31" s="113" t="str">
        <f t="shared" ca="1" si="4"/>
        <v xml:space="preserve"> </v>
      </c>
      <c r="E31" s="114" t="str">
        <f t="shared" ca="1" si="5"/>
        <v xml:space="preserve"> </v>
      </c>
      <c r="F31" s="112" t="str">
        <f t="shared" ca="1" si="0"/>
        <v xml:space="preserve"> </v>
      </c>
    </row>
    <row r="32" spans="1:6" x14ac:dyDescent="0.3">
      <c r="A32" s="107" t="str">
        <f t="shared" ca="1" si="1"/>
        <v xml:space="preserve"> </v>
      </c>
      <c r="B32" s="108" t="str">
        <f t="shared" ca="1" si="2"/>
        <v xml:space="preserve"> </v>
      </c>
      <c r="C32" s="112" t="str">
        <f t="shared" ca="1" si="3"/>
        <v xml:space="preserve"> </v>
      </c>
      <c r="D32" s="113" t="str">
        <f t="shared" ca="1" si="4"/>
        <v xml:space="preserve"> </v>
      </c>
      <c r="E32" s="114" t="str">
        <f t="shared" ca="1" si="5"/>
        <v xml:space="preserve"> </v>
      </c>
      <c r="F32" s="112" t="str">
        <f t="shared" ca="1" si="0"/>
        <v xml:space="preserve"> </v>
      </c>
    </row>
    <row r="33" spans="1:6" x14ac:dyDescent="0.3">
      <c r="A33" s="107" t="str">
        <f t="shared" ca="1" si="1"/>
        <v xml:space="preserve"> </v>
      </c>
      <c r="B33" s="108" t="str">
        <f t="shared" ca="1" si="2"/>
        <v xml:space="preserve"> </v>
      </c>
      <c r="C33" s="112" t="str">
        <f t="shared" ca="1" si="3"/>
        <v xml:space="preserve"> </v>
      </c>
      <c r="D33" s="113" t="str">
        <f t="shared" ca="1" si="4"/>
        <v xml:space="preserve"> </v>
      </c>
      <c r="E33" s="114" t="str">
        <f t="shared" ca="1" si="5"/>
        <v xml:space="preserve"> </v>
      </c>
      <c r="F33" s="112" t="str">
        <f t="shared" ca="1" si="0"/>
        <v xml:space="preserve"> </v>
      </c>
    </row>
    <row r="34" spans="1:6" x14ac:dyDescent="0.3">
      <c r="A34" s="107" t="str">
        <f t="shared" ca="1" si="1"/>
        <v xml:space="preserve"> </v>
      </c>
      <c r="B34" s="108" t="str">
        <f t="shared" ca="1" si="2"/>
        <v xml:space="preserve"> </v>
      </c>
      <c r="C34" s="112" t="str">
        <f t="shared" ca="1" si="3"/>
        <v xml:space="preserve"> </v>
      </c>
      <c r="D34" s="113" t="str">
        <f t="shared" ca="1" si="4"/>
        <v xml:space="preserve"> </v>
      </c>
      <c r="E34" s="114" t="str">
        <f t="shared" ca="1" si="5"/>
        <v xml:space="preserve"> </v>
      </c>
      <c r="F34" s="112" t="str">
        <f t="shared" ca="1" si="0"/>
        <v xml:space="preserve"> </v>
      </c>
    </row>
    <row r="35" spans="1:6" x14ac:dyDescent="0.3">
      <c r="A35" s="107" t="str">
        <f t="shared" ca="1" si="1"/>
        <v xml:space="preserve"> </v>
      </c>
      <c r="B35" s="108" t="str">
        <f t="shared" ca="1" si="2"/>
        <v xml:space="preserve"> </v>
      </c>
      <c r="C35" s="112" t="str">
        <f t="shared" ca="1" si="3"/>
        <v xml:space="preserve"> </v>
      </c>
      <c r="D35" s="113" t="str">
        <f t="shared" ca="1" si="4"/>
        <v xml:space="preserve"> </v>
      </c>
      <c r="E35" s="114" t="str">
        <f t="shared" ca="1" si="5"/>
        <v xml:space="preserve"> </v>
      </c>
      <c r="F35" s="112" t="str">
        <f t="shared" ca="1" si="0"/>
        <v xml:space="preserve"> </v>
      </c>
    </row>
    <row r="36" spans="1:6" x14ac:dyDescent="0.3">
      <c r="A36" s="107" t="str">
        <f t="shared" ca="1" si="1"/>
        <v xml:space="preserve"> </v>
      </c>
      <c r="B36" s="108" t="str">
        <f t="shared" ca="1" si="2"/>
        <v xml:space="preserve"> </v>
      </c>
      <c r="C36" s="112" t="str">
        <f t="shared" ca="1" si="3"/>
        <v xml:space="preserve"> </v>
      </c>
      <c r="D36" s="113" t="str">
        <f t="shared" ca="1" si="4"/>
        <v xml:space="preserve"> </v>
      </c>
      <c r="E36" s="114" t="str">
        <f t="shared" ca="1" si="5"/>
        <v xml:space="preserve"> </v>
      </c>
      <c r="F36" s="112" t="str">
        <f t="shared" ca="1" si="0"/>
        <v xml:space="preserve"> </v>
      </c>
    </row>
    <row r="37" spans="1:6" x14ac:dyDescent="0.3">
      <c r="A37" s="107" t="str">
        <f t="shared" ca="1" si="1"/>
        <v xml:space="preserve"> </v>
      </c>
      <c r="B37" s="108" t="str">
        <f t="shared" ca="1" si="2"/>
        <v xml:space="preserve"> </v>
      </c>
      <c r="C37" s="112" t="str">
        <f t="shared" ca="1" si="3"/>
        <v xml:space="preserve"> </v>
      </c>
      <c r="D37" s="113" t="str">
        <f t="shared" ca="1" si="4"/>
        <v xml:space="preserve"> </v>
      </c>
      <c r="E37" s="114" t="str">
        <f t="shared" ca="1" si="5"/>
        <v xml:space="preserve"> </v>
      </c>
      <c r="F37" s="112" t="str">
        <f t="shared" ca="1" si="0"/>
        <v xml:space="preserve"> </v>
      </c>
    </row>
    <row r="38" spans="1:6" x14ac:dyDescent="0.3">
      <c r="A38" s="107" t="str">
        <f t="shared" ca="1" si="1"/>
        <v xml:space="preserve"> </v>
      </c>
      <c r="B38" s="108" t="str">
        <f t="shared" ca="1" si="2"/>
        <v xml:space="preserve"> </v>
      </c>
      <c r="C38" s="112" t="str">
        <f t="shared" ca="1" si="3"/>
        <v xml:space="preserve"> </v>
      </c>
      <c r="D38" s="113" t="str">
        <f t="shared" ca="1" si="4"/>
        <v xml:space="preserve"> </v>
      </c>
      <c r="E38" s="114" t="str">
        <f t="shared" ca="1" si="5"/>
        <v xml:space="preserve"> </v>
      </c>
      <c r="F38" s="112" t="str">
        <f t="shared" ca="1" si="0"/>
        <v xml:space="preserve"> </v>
      </c>
    </row>
    <row r="39" spans="1:6" x14ac:dyDescent="0.3">
      <c r="A39" s="107" t="str">
        <f t="shared" ca="1" si="1"/>
        <v xml:space="preserve"> </v>
      </c>
      <c r="B39" s="108" t="str">
        <f t="shared" ca="1" si="2"/>
        <v xml:space="preserve"> </v>
      </c>
      <c r="C39" s="112" t="str">
        <f t="shared" ca="1" si="3"/>
        <v xml:space="preserve"> </v>
      </c>
      <c r="D39" s="113" t="str">
        <f t="shared" ca="1" si="4"/>
        <v xml:space="preserve"> </v>
      </c>
      <c r="E39" s="114" t="str">
        <f t="shared" ca="1" si="5"/>
        <v xml:space="preserve"> </v>
      </c>
      <c r="F39" s="112" t="str">
        <f t="shared" ca="1" si="0"/>
        <v xml:space="preserve"> </v>
      </c>
    </row>
    <row r="40" spans="1:6" x14ac:dyDescent="0.3">
      <c r="A40" s="107" t="str">
        <f t="shared" ca="1" si="1"/>
        <v xml:space="preserve"> </v>
      </c>
      <c r="B40" s="108" t="str">
        <f t="shared" ca="1" si="2"/>
        <v xml:space="preserve"> </v>
      </c>
      <c r="C40" s="112" t="str">
        <f t="shared" ca="1" si="3"/>
        <v xml:space="preserve"> </v>
      </c>
      <c r="D40" s="113" t="str">
        <f t="shared" ca="1" si="4"/>
        <v xml:space="preserve"> </v>
      </c>
      <c r="E40" s="114" t="str">
        <f t="shared" ca="1" si="5"/>
        <v xml:space="preserve"> </v>
      </c>
      <c r="F40" s="112" t="str">
        <f t="shared" ca="1" si="0"/>
        <v xml:space="preserve"> </v>
      </c>
    </row>
  </sheetData>
  <sheetProtection algorithmName="SHA-512" hashValue="uJGJHuY96Sqj9NnGAo8ukjuXCFdmA1J90kvubSzBMmvNVPslal3S6tbviF613EM/TjqmyP1cJtTPEMXBQ5k2Gw==" saltValue="PVccjb+c8s70ZR1AettnGg==" spinCount="100000" sheet="1" objects="1" scenarios="1"/>
  <mergeCells count="3">
    <mergeCell ref="C5:E5"/>
    <mergeCell ref="F5:J5"/>
    <mergeCell ref="E7:J7"/>
  </mergeCells>
  <conditionalFormatting sqref="A10:F40">
    <cfRule type="cellIs" dxfId="3" priority="1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FEDD3-5256-4E6E-BED0-41191AFA2A7C}">
  <dimension ref="A5:J40"/>
  <sheetViews>
    <sheetView showGridLines="0" topLeftCell="C1" workbookViewId="0">
      <selection activeCell="J8" sqref="J8"/>
    </sheetView>
  </sheetViews>
  <sheetFormatPr defaultRowHeight="18.75" x14ac:dyDescent="0.3"/>
  <cols>
    <col min="1" max="1" width="8" style="104" hidden="1" customWidth="1"/>
    <col min="2" max="2" width="5.28515625" style="105" hidden="1" customWidth="1"/>
    <col min="3" max="3" width="8.140625" style="116" bestFit="1" customWidth="1"/>
    <col min="4" max="4" width="7" style="119" bestFit="1" customWidth="1"/>
    <col min="5" max="5" width="16.7109375" style="103" bestFit="1" customWidth="1"/>
    <col min="6" max="6" width="7.7109375" style="103" bestFit="1" customWidth="1"/>
    <col min="7" max="10" width="12.7109375" style="103" customWidth="1"/>
    <col min="11" max="13" width="9.140625" style="103"/>
    <col min="14" max="14" width="33.140625" style="103" bestFit="1" customWidth="1"/>
    <col min="15" max="16384" width="9.140625" style="103"/>
  </cols>
  <sheetData>
    <row r="5" spans="1:10" x14ac:dyDescent="0.3">
      <c r="C5" s="121" t="s">
        <v>1004</v>
      </c>
      <c r="D5" s="121"/>
      <c r="E5" s="121"/>
      <c r="F5" s="122" t="s">
        <v>932</v>
      </c>
      <c r="G5" s="122"/>
      <c r="H5" s="122"/>
      <c r="I5" s="122"/>
      <c r="J5" s="122"/>
    </row>
    <row r="7" spans="1:10" x14ac:dyDescent="0.3">
      <c r="C7" s="103" t="s">
        <v>50</v>
      </c>
      <c r="D7" s="119" t="s">
        <v>47</v>
      </c>
      <c r="E7" s="122" t="str">
        <f ca="1">OFFSET(Classes!B1,MATCH(Classe,Classes!A:A,0)-1,0)</f>
        <v>Bico de Proa C (LOA de 35 pés em diante)</v>
      </c>
      <c r="F7" s="122"/>
      <c r="G7" s="122"/>
      <c r="H7" s="122"/>
      <c r="I7" s="122"/>
      <c r="J7" s="122"/>
    </row>
    <row r="8" spans="1:10" x14ac:dyDescent="0.3">
      <c r="C8" s="103"/>
      <c r="D8" s="103"/>
      <c r="E8" s="118"/>
      <c r="F8" s="118"/>
      <c r="G8" s="118"/>
      <c r="H8" s="118"/>
      <c r="I8" s="118" t="s">
        <v>965</v>
      </c>
      <c r="J8" s="117">
        <f ca="1">OFFSET(Classes!B1,MATCH(Classe,Classes!A:A,0)-1,5)</f>
        <v>0.55347222222222225</v>
      </c>
    </row>
    <row r="10" spans="1:10" x14ac:dyDescent="0.3">
      <c r="A10" s="107" t="s">
        <v>863</v>
      </c>
      <c r="B10" s="108" t="s">
        <v>812</v>
      </c>
      <c r="C10" s="109" t="s">
        <v>812</v>
      </c>
      <c r="D10" s="110" t="s">
        <v>759</v>
      </c>
      <c r="E10" s="109" t="s">
        <v>758</v>
      </c>
      <c r="F10" s="109" t="s">
        <v>820</v>
      </c>
    </row>
    <row r="11" spans="1:10" x14ac:dyDescent="0.3">
      <c r="A11" s="107">
        <f ca="1">IF(ISERROR(INDIRECT("Sumula!E"&amp;MATCH(Classe,Sumula!E:E,0)))=TRUE," ",MATCH(Classe,Sumula!E:E,0))</f>
        <v>17</v>
      </c>
      <c r="B11" s="108">
        <v>1</v>
      </c>
      <c r="C11" s="112">
        <f ca="1">IF(A11=" "," ",INDIRECT("Sumula!P"&amp;A11))</f>
        <v>1</v>
      </c>
      <c r="D11" s="113">
        <f ca="1">IF(A11=" "," ",INDIRECT("Sumula!B"&amp;A11))</f>
        <v>2240</v>
      </c>
      <c r="E11" s="114" t="str">
        <f ca="1">IF(A11=" "," ",INDIRECT("Sumula!C"&amp;A11))</f>
        <v>Samsara</v>
      </c>
      <c r="F11" s="112" t="str">
        <f t="shared" ref="F11:F40" ca="1" si="0">IF(A11=" "," ",INDIRECT("Sumula!G"&amp;A11))</f>
        <v>RYC</v>
      </c>
    </row>
    <row r="12" spans="1:10" x14ac:dyDescent="0.3">
      <c r="A12" s="107">
        <f t="shared" ref="A12:A40" ca="1" si="1">IF(ISERROR(INDIRECT("Sumula!E"&amp;A11+1))=TRUE," ",IF(INDIRECT("Sumula!E"&amp;A11+1)=Classe,A11+1," "))</f>
        <v>18</v>
      </c>
      <c r="B12" s="108">
        <f ca="1">IF(A12=" "," ",B11+1)</f>
        <v>2</v>
      </c>
      <c r="C12" s="112">
        <f ca="1">IF(A12=" "," ",INDIRECT("Sumula!P"&amp;A12))</f>
        <v>2</v>
      </c>
      <c r="D12" s="113">
        <f ca="1">IF(A12=" "," ",INDIRECT("Sumula!B"&amp;A12))</f>
        <v>1747</v>
      </c>
      <c r="E12" s="114" t="str">
        <f ca="1">IF(A12=" "," ",INDIRECT("Sumula!C"&amp;A12))</f>
        <v>Boa Sorte</v>
      </c>
      <c r="F12" s="112" t="str">
        <f t="shared" ca="1" si="0"/>
        <v>RYC</v>
      </c>
    </row>
    <row r="13" spans="1:10" x14ac:dyDescent="0.3">
      <c r="A13" s="107">
        <f t="shared" ca="1" si="1"/>
        <v>19</v>
      </c>
      <c r="B13" s="108">
        <f t="shared" ref="B13:B40" ca="1" si="2">IF(A13=" "," ",B12+1)</f>
        <v>3</v>
      </c>
      <c r="C13" s="112">
        <f t="shared" ref="C13:C40" ca="1" si="3">IF(A13=" "," ",INDIRECT("Sumula!P"&amp;A13))</f>
        <v>3</v>
      </c>
      <c r="D13" s="113">
        <f t="shared" ref="D13:D40" ca="1" si="4">IF(A13=" "," ",INDIRECT("Sumula!B"&amp;A13))</f>
        <v>2252</v>
      </c>
      <c r="E13" s="114" t="str">
        <f t="shared" ref="E13:E40" ca="1" si="5">IF(A13=" "," ",INDIRECT("Sumula!C"&amp;A13))</f>
        <v>Sanhaco II</v>
      </c>
      <c r="F13" s="112" t="str">
        <f t="shared" ca="1" si="0"/>
        <v>CNC</v>
      </c>
    </row>
    <row r="14" spans="1:10" x14ac:dyDescent="0.3">
      <c r="A14" s="107">
        <f t="shared" ca="1" si="1"/>
        <v>20</v>
      </c>
      <c r="B14" s="108">
        <f t="shared" ca="1" si="2"/>
        <v>4</v>
      </c>
      <c r="C14" s="112">
        <f t="shared" ca="1" si="3"/>
        <v>4</v>
      </c>
      <c r="D14" s="113" t="str">
        <f t="shared" ca="1" si="4"/>
        <v>s/n</v>
      </c>
      <c r="E14" s="114" t="str">
        <f t="shared" ca="1" si="5"/>
        <v>Lamin</v>
      </c>
      <c r="F14" s="112" t="str">
        <f t="shared" ca="1" si="0"/>
        <v>N</v>
      </c>
    </row>
    <row r="15" spans="1:10" x14ac:dyDescent="0.3">
      <c r="A15" s="107">
        <f t="shared" ca="1" si="1"/>
        <v>21</v>
      </c>
      <c r="B15" s="108">
        <f t="shared" ca="1" si="2"/>
        <v>5</v>
      </c>
      <c r="C15" s="112">
        <f t="shared" ca="1" si="3"/>
        <v>5</v>
      </c>
      <c r="D15" s="113" t="str">
        <f t="shared" ca="1" si="4"/>
        <v>s/n</v>
      </c>
      <c r="E15" s="114" t="str">
        <f t="shared" ca="1" si="5"/>
        <v>Sirius</v>
      </c>
      <c r="F15" s="112" t="str">
        <f t="shared" ca="1" si="0"/>
        <v>CNC</v>
      </c>
    </row>
    <row r="16" spans="1:10" x14ac:dyDescent="0.3">
      <c r="A16" s="107" t="str">
        <f t="shared" ca="1" si="1"/>
        <v xml:space="preserve"> </v>
      </c>
      <c r="B16" s="108" t="str">
        <f t="shared" ca="1" si="2"/>
        <v xml:space="preserve"> </v>
      </c>
      <c r="C16" s="112" t="str">
        <f t="shared" ca="1" si="3"/>
        <v xml:space="preserve"> </v>
      </c>
      <c r="D16" s="113" t="str">
        <f t="shared" ca="1" si="4"/>
        <v xml:space="preserve"> </v>
      </c>
      <c r="E16" s="114" t="str">
        <f t="shared" ca="1" si="5"/>
        <v xml:space="preserve"> </v>
      </c>
      <c r="F16" s="112" t="str">
        <f t="shared" ca="1" si="0"/>
        <v xml:space="preserve"> </v>
      </c>
    </row>
    <row r="17" spans="1:6" x14ac:dyDescent="0.3">
      <c r="A17" s="107" t="str">
        <f t="shared" ca="1" si="1"/>
        <v xml:space="preserve"> </v>
      </c>
      <c r="B17" s="108" t="str">
        <f t="shared" ca="1" si="2"/>
        <v xml:space="preserve"> </v>
      </c>
      <c r="C17" s="112" t="str">
        <f t="shared" ca="1" si="3"/>
        <v xml:space="preserve"> </v>
      </c>
      <c r="D17" s="113" t="str">
        <f t="shared" ca="1" si="4"/>
        <v xml:space="preserve"> </v>
      </c>
      <c r="E17" s="114" t="str">
        <f t="shared" ca="1" si="5"/>
        <v xml:space="preserve"> </v>
      </c>
      <c r="F17" s="112" t="str">
        <f t="shared" ca="1" si="0"/>
        <v xml:space="preserve"> </v>
      </c>
    </row>
    <row r="18" spans="1:6" x14ac:dyDescent="0.3">
      <c r="A18" s="107" t="str">
        <f t="shared" ca="1" si="1"/>
        <v xml:space="preserve"> </v>
      </c>
      <c r="B18" s="108" t="str">
        <f t="shared" ca="1" si="2"/>
        <v xml:space="preserve"> </v>
      </c>
      <c r="C18" s="112" t="str">
        <f t="shared" ca="1" si="3"/>
        <v xml:space="preserve"> </v>
      </c>
      <c r="D18" s="113" t="str">
        <f t="shared" ca="1" si="4"/>
        <v xml:space="preserve"> </v>
      </c>
      <c r="E18" s="114" t="str">
        <f t="shared" ca="1" si="5"/>
        <v xml:space="preserve"> </v>
      </c>
      <c r="F18" s="112" t="str">
        <f t="shared" ca="1" si="0"/>
        <v xml:space="preserve"> </v>
      </c>
    </row>
    <row r="19" spans="1:6" x14ac:dyDescent="0.3">
      <c r="A19" s="107" t="str">
        <f t="shared" ca="1" si="1"/>
        <v xml:space="preserve"> </v>
      </c>
      <c r="B19" s="108" t="str">
        <f t="shared" ca="1" si="2"/>
        <v xml:space="preserve"> </v>
      </c>
      <c r="C19" s="112" t="str">
        <f t="shared" ca="1" si="3"/>
        <v xml:space="preserve"> </v>
      </c>
      <c r="D19" s="113" t="str">
        <f t="shared" ca="1" si="4"/>
        <v xml:space="preserve"> </v>
      </c>
      <c r="E19" s="114" t="str">
        <f t="shared" ca="1" si="5"/>
        <v xml:space="preserve"> </v>
      </c>
      <c r="F19" s="112" t="str">
        <f t="shared" ca="1" si="0"/>
        <v xml:space="preserve"> </v>
      </c>
    </row>
    <row r="20" spans="1:6" x14ac:dyDescent="0.3">
      <c r="A20" s="107" t="str">
        <f t="shared" ca="1" si="1"/>
        <v xml:space="preserve"> </v>
      </c>
      <c r="B20" s="108" t="str">
        <f t="shared" ca="1" si="2"/>
        <v xml:space="preserve"> </v>
      </c>
      <c r="C20" s="112" t="str">
        <f t="shared" ca="1" si="3"/>
        <v xml:space="preserve"> </v>
      </c>
      <c r="D20" s="113" t="str">
        <f t="shared" ca="1" si="4"/>
        <v xml:space="preserve"> </v>
      </c>
      <c r="E20" s="114" t="str">
        <f t="shared" ca="1" si="5"/>
        <v xml:space="preserve"> </v>
      </c>
      <c r="F20" s="112" t="str">
        <f t="shared" ca="1" si="0"/>
        <v xml:space="preserve"> </v>
      </c>
    </row>
    <row r="21" spans="1:6" x14ac:dyDescent="0.3">
      <c r="A21" s="107" t="str">
        <f t="shared" ca="1" si="1"/>
        <v xml:space="preserve"> </v>
      </c>
      <c r="B21" s="108" t="str">
        <f t="shared" ca="1" si="2"/>
        <v xml:space="preserve"> </v>
      </c>
      <c r="C21" s="112" t="str">
        <f t="shared" ca="1" si="3"/>
        <v xml:space="preserve"> </v>
      </c>
      <c r="D21" s="113" t="str">
        <f t="shared" ca="1" si="4"/>
        <v xml:space="preserve"> </v>
      </c>
      <c r="E21" s="114" t="str">
        <f t="shared" ca="1" si="5"/>
        <v xml:space="preserve"> </v>
      </c>
      <c r="F21" s="112" t="str">
        <f t="shared" ca="1" si="0"/>
        <v xml:space="preserve"> </v>
      </c>
    </row>
    <row r="22" spans="1:6" x14ac:dyDescent="0.3">
      <c r="A22" s="107" t="str">
        <f t="shared" ca="1" si="1"/>
        <v xml:space="preserve"> </v>
      </c>
      <c r="B22" s="108" t="str">
        <f t="shared" ca="1" si="2"/>
        <v xml:space="preserve"> </v>
      </c>
      <c r="C22" s="112" t="str">
        <f t="shared" ca="1" si="3"/>
        <v xml:space="preserve"> </v>
      </c>
      <c r="D22" s="113" t="str">
        <f t="shared" ca="1" si="4"/>
        <v xml:space="preserve"> </v>
      </c>
      <c r="E22" s="114" t="str">
        <f t="shared" ca="1" si="5"/>
        <v xml:space="preserve"> </v>
      </c>
      <c r="F22" s="112" t="str">
        <f t="shared" ca="1" si="0"/>
        <v xml:space="preserve"> </v>
      </c>
    </row>
    <row r="23" spans="1:6" x14ac:dyDescent="0.3">
      <c r="A23" s="107" t="str">
        <f t="shared" ca="1" si="1"/>
        <v xml:space="preserve"> </v>
      </c>
      <c r="B23" s="108" t="str">
        <f t="shared" ca="1" si="2"/>
        <v xml:space="preserve"> </v>
      </c>
      <c r="C23" s="112" t="str">
        <f t="shared" ca="1" si="3"/>
        <v xml:space="preserve"> </v>
      </c>
      <c r="D23" s="113" t="str">
        <f t="shared" ca="1" si="4"/>
        <v xml:space="preserve"> </v>
      </c>
      <c r="E23" s="114" t="str">
        <f t="shared" ca="1" si="5"/>
        <v xml:space="preserve"> </v>
      </c>
      <c r="F23" s="112" t="str">
        <f t="shared" ca="1" si="0"/>
        <v xml:space="preserve"> </v>
      </c>
    </row>
    <row r="24" spans="1:6" x14ac:dyDescent="0.3">
      <c r="A24" s="107" t="str">
        <f t="shared" ca="1" si="1"/>
        <v xml:space="preserve"> </v>
      </c>
      <c r="B24" s="108" t="str">
        <f t="shared" ca="1" si="2"/>
        <v xml:space="preserve"> </v>
      </c>
      <c r="C24" s="112" t="str">
        <f t="shared" ca="1" si="3"/>
        <v xml:space="preserve"> </v>
      </c>
      <c r="D24" s="113" t="str">
        <f t="shared" ca="1" si="4"/>
        <v xml:space="preserve"> </v>
      </c>
      <c r="E24" s="114" t="str">
        <f t="shared" ca="1" si="5"/>
        <v xml:space="preserve"> </v>
      </c>
      <c r="F24" s="112" t="str">
        <f t="shared" ca="1" si="0"/>
        <v xml:space="preserve"> </v>
      </c>
    </row>
    <row r="25" spans="1:6" x14ac:dyDescent="0.3">
      <c r="A25" s="107" t="str">
        <f t="shared" ca="1" si="1"/>
        <v xml:space="preserve"> </v>
      </c>
      <c r="B25" s="108" t="str">
        <f t="shared" ca="1" si="2"/>
        <v xml:space="preserve"> </v>
      </c>
      <c r="C25" s="112" t="str">
        <f t="shared" ca="1" si="3"/>
        <v xml:space="preserve"> </v>
      </c>
      <c r="D25" s="113" t="str">
        <f t="shared" ca="1" si="4"/>
        <v xml:space="preserve"> </v>
      </c>
      <c r="E25" s="114" t="str">
        <f t="shared" ca="1" si="5"/>
        <v xml:space="preserve"> </v>
      </c>
      <c r="F25" s="112" t="str">
        <f t="shared" ca="1" si="0"/>
        <v xml:space="preserve"> </v>
      </c>
    </row>
    <row r="26" spans="1:6" x14ac:dyDescent="0.3">
      <c r="A26" s="107" t="str">
        <f t="shared" ca="1" si="1"/>
        <v xml:space="preserve"> </v>
      </c>
      <c r="B26" s="108" t="str">
        <f t="shared" ca="1" si="2"/>
        <v xml:space="preserve"> </v>
      </c>
      <c r="C26" s="112" t="str">
        <f t="shared" ca="1" si="3"/>
        <v xml:space="preserve"> </v>
      </c>
      <c r="D26" s="113" t="str">
        <f t="shared" ca="1" si="4"/>
        <v xml:space="preserve"> </v>
      </c>
      <c r="E26" s="114" t="str">
        <f t="shared" ca="1" si="5"/>
        <v xml:space="preserve"> </v>
      </c>
      <c r="F26" s="112" t="str">
        <f t="shared" ca="1" si="0"/>
        <v xml:space="preserve"> </v>
      </c>
    </row>
    <row r="27" spans="1:6" x14ac:dyDescent="0.3">
      <c r="A27" s="107" t="str">
        <f t="shared" ca="1" si="1"/>
        <v xml:space="preserve"> </v>
      </c>
      <c r="B27" s="108" t="str">
        <f t="shared" ca="1" si="2"/>
        <v xml:space="preserve"> </v>
      </c>
      <c r="C27" s="112" t="str">
        <f t="shared" ca="1" si="3"/>
        <v xml:space="preserve"> </v>
      </c>
      <c r="D27" s="113" t="str">
        <f t="shared" ca="1" si="4"/>
        <v xml:space="preserve"> </v>
      </c>
      <c r="E27" s="114" t="str">
        <f t="shared" ca="1" si="5"/>
        <v xml:space="preserve"> </v>
      </c>
      <c r="F27" s="112" t="str">
        <f t="shared" ca="1" si="0"/>
        <v xml:space="preserve"> </v>
      </c>
    </row>
    <row r="28" spans="1:6" x14ac:dyDescent="0.3">
      <c r="A28" s="107" t="str">
        <f t="shared" ca="1" si="1"/>
        <v xml:space="preserve"> </v>
      </c>
      <c r="B28" s="108" t="str">
        <f t="shared" ca="1" si="2"/>
        <v xml:space="preserve"> </v>
      </c>
      <c r="C28" s="112" t="str">
        <f t="shared" ca="1" si="3"/>
        <v xml:space="preserve"> </v>
      </c>
      <c r="D28" s="113" t="str">
        <f t="shared" ca="1" si="4"/>
        <v xml:space="preserve"> </v>
      </c>
      <c r="E28" s="114" t="str">
        <f t="shared" ca="1" si="5"/>
        <v xml:space="preserve"> </v>
      </c>
      <c r="F28" s="112" t="str">
        <f t="shared" ca="1" si="0"/>
        <v xml:space="preserve"> </v>
      </c>
    </row>
    <row r="29" spans="1:6" x14ac:dyDescent="0.3">
      <c r="A29" s="107" t="str">
        <f t="shared" ca="1" si="1"/>
        <v xml:space="preserve"> </v>
      </c>
      <c r="B29" s="108" t="str">
        <f t="shared" ca="1" si="2"/>
        <v xml:space="preserve"> </v>
      </c>
      <c r="C29" s="112" t="str">
        <f t="shared" ca="1" si="3"/>
        <v xml:space="preserve"> </v>
      </c>
      <c r="D29" s="113" t="str">
        <f t="shared" ca="1" si="4"/>
        <v xml:space="preserve"> </v>
      </c>
      <c r="E29" s="114" t="str">
        <f t="shared" ca="1" si="5"/>
        <v xml:space="preserve"> </v>
      </c>
      <c r="F29" s="112" t="str">
        <f t="shared" ca="1" si="0"/>
        <v xml:space="preserve"> </v>
      </c>
    </row>
    <row r="30" spans="1:6" x14ac:dyDescent="0.3">
      <c r="A30" s="107" t="str">
        <f t="shared" ca="1" si="1"/>
        <v xml:space="preserve"> </v>
      </c>
      <c r="B30" s="108" t="str">
        <f t="shared" ca="1" si="2"/>
        <v xml:space="preserve"> </v>
      </c>
      <c r="C30" s="112" t="str">
        <f t="shared" ca="1" si="3"/>
        <v xml:space="preserve"> </v>
      </c>
      <c r="D30" s="113" t="str">
        <f t="shared" ca="1" si="4"/>
        <v xml:space="preserve"> </v>
      </c>
      <c r="E30" s="114" t="str">
        <f t="shared" ca="1" si="5"/>
        <v xml:space="preserve"> </v>
      </c>
      <c r="F30" s="112" t="str">
        <f t="shared" ca="1" si="0"/>
        <v xml:space="preserve"> </v>
      </c>
    </row>
    <row r="31" spans="1:6" x14ac:dyDescent="0.3">
      <c r="A31" s="107" t="str">
        <f t="shared" ca="1" si="1"/>
        <v xml:space="preserve"> </v>
      </c>
      <c r="B31" s="108" t="str">
        <f t="shared" ca="1" si="2"/>
        <v xml:space="preserve"> </v>
      </c>
      <c r="C31" s="112" t="str">
        <f t="shared" ca="1" si="3"/>
        <v xml:space="preserve"> </v>
      </c>
      <c r="D31" s="113" t="str">
        <f t="shared" ca="1" si="4"/>
        <v xml:space="preserve"> </v>
      </c>
      <c r="E31" s="114" t="str">
        <f t="shared" ca="1" si="5"/>
        <v xml:space="preserve"> </v>
      </c>
      <c r="F31" s="112" t="str">
        <f t="shared" ca="1" si="0"/>
        <v xml:space="preserve"> </v>
      </c>
    </row>
    <row r="32" spans="1:6" x14ac:dyDescent="0.3">
      <c r="A32" s="107" t="str">
        <f t="shared" ca="1" si="1"/>
        <v xml:space="preserve"> </v>
      </c>
      <c r="B32" s="108" t="str">
        <f t="shared" ca="1" si="2"/>
        <v xml:space="preserve"> </v>
      </c>
      <c r="C32" s="112" t="str">
        <f t="shared" ca="1" si="3"/>
        <v xml:space="preserve"> </v>
      </c>
      <c r="D32" s="113" t="str">
        <f t="shared" ca="1" si="4"/>
        <v xml:space="preserve"> </v>
      </c>
      <c r="E32" s="114" t="str">
        <f t="shared" ca="1" si="5"/>
        <v xml:space="preserve"> </v>
      </c>
      <c r="F32" s="112" t="str">
        <f t="shared" ca="1" si="0"/>
        <v xml:space="preserve"> </v>
      </c>
    </row>
    <row r="33" spans="1:6" x14ac:dyDescent="0.3">
      <c r="A33" s="107" t="str">
        <f t="shared" ca="1" si="1"/>
        <v xml:space="preserve"> </v>
      </c>
      <c r="B33" s="108" t="str">
        <f t="shared" ca="1" si="2"/>
        <v xml:space="preserve"> </v>
      </c>
      <c r="C33" s="112" t="str">
        <f t="shared" ca="1" si="3"/>
        <v xml:space="preserve"> </v>
      </c>
      <c r="D33" s="113" t="str">
        <f t="shared" ca="1" si="4"/>
        <v xml:space="preserve"> </v>
      </c>
      <c r="E33" s="114" t="str">
        <f t="shared" ca="1" si="5"/>
        <v xml:space="preserve"> </v>
      </c>
      <c r="F33" s="112" t="str">
        <f t="shared" ca="1" si="0"/>
        <v xml:space="preserve"> </v>
      </c>
    </row>
    <row r="34" spans="1:6" x14ac:dyDescent="0.3">
      <c r="A34" s="107" t="str">
        <f t="shared" ca="1" si="1"/>
        <v xml:space="preserve"> </v>
      </c>
      <c r="B34" s="108" t="str">
        <f t="shared" ca="1" si="2"/>
        <v xml:space="preserve"> </v>
      </c>
      <c r="C34" s="112" t="str">
        <f t="shared" ca="1" si="3"/>
        <v xml:space="preserve"> </v>
      </c>
      <c r="D34" s="113" t="str">
        <f t="shared" ca="1" si="4"/>
        <v xml:space="preserve"> </v>
      </c>
      <c r="E34" s="114" t="str">
        <f t="shared" ca="1" si="5"/>
        <v xml:space="preserve"> </v>
      </c>
      <c r="F34" s="112" t="str">
        <f t="shared" ca="1" si="0"/>
        <v xml:space="preserve"> </v>
      </c>
    </row>
    <row r="35" spans="1:6" x14ac:dyDescent="0.3">
      <c r="A35" s="107" t="str">
        <f t="shared" ca="1" si="1"/>
        <v xml:space="preserve"> </v>
      </c>
      <c r="B35" s="108" t="str">
        <f t="shared" ca="1" si="2"/>
        <v xml:space="preserve"> </v>
      </c>
      <c r="C35" s="112" t="str">
        <f t="shared" ca="1" si="3"/>
        <v xml:space="preserve"> </v>
      </c>
      <c r="D35" s="113" t="str">
        <f t="shared" ca="1" si="4"/>
        <v xml:space="preserve"> </v>
      </c>
      <c r="E35" s="114" t="str">
        <f t="shared" ca="1" si="5"/>
        <v xml:space="preserve"> </v>
      </c>
      <c r="F35" s="112" t="str">
        <f t="shared" ca="1" si="0"/>
        <v xml:space="preserve"> </v>
      </c>
    </row>
    <row r="36" spans="1:6" x14ac:dyDescent="0.3">
      <c r="A36" s="107" t="str">
        <f t="shared" ca="1" si="1"/>
        <v xml:space="preserve"> </v>
      </c>
      <c r="B36" s="108" t="str">
        <f t="shared" ca="1" si="2"/>
        <v xml:space="preserve"> </v>
      </c>
      <c r="C36" s="112" t="str">
        <f t="shared" ca="1" si="3"/>
        <v xml:space="preserve"> </v>
      </c>
      <c r="D36" s="113" t="str">
        <f t="shared" ca="1" si="4"/>
        <v xml:space="preserve"> </v>
      </c>
      <c r="E36" s="114" t="str">
        <f t="shared" ca="1" si="5"/>
        <v xml:space="preserve"> </v>
      </c>
      <c r="F36" s="112" t="str">
        <f t="shared" ca="1" si="0"/>
        <v xml:space="preserve"> </v>
      </c>
    </row>
    <row r="37" spans="1:6" x14ac:dyDescent="0.3">
      <c r="A37" s="107" t="str">
        <f t="shared" ca="1" si="1"/>
        <v xml:space="preserve"> </v>
      </c>
      <c r="B37" s="108" t="str">
        <f t="shared" ca="1" si="2"/>
        <v xml:space="preserve"> </v>
      </c>
      <c r="C37" s="112" t="str">
        <f t="shared" ca="1" si="3"/>
        <v xml:space="preserve"> </v>
      </c>
      <c r="D37" s="113" t="str">
        <f t="shared" ca="1" si="4"/>
        <v xml:space="preserve"> </v>
      </c>
      <c r="E37" s="114" t="str">
        <f t="shared" ca="1" si="5"/>
        <v xml:space="preserve"> </v>
      </c>
      <c r="F37" s="112" t="str">
        <f t="shared" ca="1" si="0"/>
        <v xml:space="preserve"> </v>
      </c>
    </row>
    <row r="38" spans="1:6" x14ac:dyDescent="0.3">
      <c r="A38" s="107" t="str">
        <f t="shared" ca="1" si="1"/>
        <v xml:space="preserve"> </v>
      </c>
      <c r="B38" s="108" t="str">
        <f t="shared" ca="1" si="2"/>
        <v xml:space="preserve"> </v>
      </c>
      <c r="C38" s="112" t="str">
        <f t="shared" ca="1" si="3"/>
        <v xml:space="preserve"> </v>
      </c>
      <c r="D38" s="113" t="str">
        <f t="shared" ca="1" si="4"/>
        <v xml:space="preserve"> </v>
      </c>
      <c r="E38" s="114" t="str">
        <f t="shared" ca="1" si="5"/>
        <v xml:space="preserve"> </v>
      </c>
      <c r="F38" s="112" t="str">
        <f t="shared" ca="1" si="0"/>
        <v xml:space="preserve"> </v>
      </c>
    </row>
    <row r="39" spans="1:6" x14ac:dyDescent="0.3">
      <c r="A39" s="107" t="str">
        <f t="shared" ca="1" si="1"/>
        <v xml:space="preserve"> </v>
      </c>
      <c r="B39" s="108" t="str">
        <f t="shared" ca="1" si="2"/>
        <v xml:space="preserve"> </v>
      </c>
      <c r="C39" s="112" t="str">
        <f t="shared" ca="1" si="3"/>
        <v xml:space="preserve"> </v>
      </c>
      <c r="D39" s="113" t="str">
        <f t="shared" ca="1" si="4"/>
        <v xml:space="preserve"> </v>
      </c>
      <c r="E39" s="114" t="str">
        <f t="shared" ca="1" si="5"/>
        <v xml:space="preserve"> </v>
      </c>
      <c r="F39" s="112" t="str">
        <f t="shared" ca="1" si="0"/>
        <v xml:space="preserve"> </v>
      </c>
    </row>
    <row r="40" spans="1:6" x14ac:dyDescent="0.3">
      <c r="A40" s="107" t="str">
        <f t="shared" ca="1" si="1"/>
        <v xml:space="preserve"> </v>
      </c>
      <c r="B40" s="108" t="str">
        <f t="shared" ca="1" si="2"/>
        <v xml:space="preserve"> </v>
      </c>
      <c r="C40" s="112" t="str">
        <f t="shared" ca="1" si="3"/>
        <v xml:space="preserve"> </v>
      </c>
      <c r="D40" s="113" t="str">
        <f t="shared" ca="1" si="4"/>
        <v xml:space="preserve"> </v>
      </c>
      <c r="E40" s="114" t="str">
        <f t="shared" ca="1" si="5"/>
        <v xml:space="preserve"> </v>
      </c>
      <c r="F40" s="112" t="str">
        <f t="shared" ca="1" si="0"/>
        <v xml:space="preserve"> </v>
      </c>
    </row>
  </sheetData>
  <sheetProtection algorithmName="SHA-512" hashValue="1IQVr2Qm+87CjXx3Tk1p1Ysj7b5mbwNgjbDv2PDU5wXpyYH+Z1RzxjiHOt3owDZcNKE70GZLz43J17b1vefAMw==" saltValue="KCcZg116rlmuHFmtpbFRtw==" spinCount="100000" sheet="1" objects="1" scenarios="1"/>
  <mergeCells count="3">
    <mergeCell ref="C5:E5"/>
    <mergeCell ref="F5:J5"/>
    <mergeCell ref="E7:J7"/>
  </mergeCells>
  <conditionalFormatting sqref="A10:F40">
    <cfRule type="cellIs" dxfId="2" priority="1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DE13-826E-4F34-89F2-79BC0181588B}">
  <dimension ref="A5:J40"/>
  <sheetViews>
    <sheetView showGridLines="0" topLeftCell="C1" workbookViewId="0">
      <selection activeCell="J8" sqref="J8"/>
    </sheetView>
  </sheetViews>
  <sheetFormatPr defaultRowHeight="18.75" x14ac:dyDescent="0.3"/>
  <cols>
    <col min="1" max="1" width="8" style="104" hidden="1" customWidth="1"/>
    <col min="2" max="2" width="5.28515625" style="105" hidden="1" customWidth="1"/>
    <col min="3" max="3" width="8.140625" style="116" bestFit="1" customWidth="1"/>
    <col min="4" max="4" width="7" style="119" bestFit="1" customWidth="1"/>
    <col min="5" max="5" width="16.7109375" style="103" bestFit="1" customWidth="1"/>
    <col min="6" max="6" width="7.7109375" style="103" bestFit="1" customWidth="1"/>
    <col min="7" max="10" width="12.7109375" style="103" customWidth="1"/>
    <col min="11" max="13" width="9.140625" style="103"/>
    <col min="14" max="14" width="33.140625" style="103" bestFit="1" customWidth="1"/>
    <col min="15" max="16384" width="9.140625" style="103"/>
  </cols>
  <sheetData>
    <row r="5" spans="1:10" x14ac:dyDescent="0.3">
      <c r="C5" s="121" t="s">
        <v>1004</v>
      </c>
      <c r="D5" s="121"/>
      <c r="E5" s="121"/>
      <c r="F5" s="122" t="s">
        <v>932</v>
      </c>
      <c r="G5" s="122"/>
      <c r="H5" s="122"/>
      <c r="I5" s="122"/>
      <c r="J5" s="122"/>
    </row>
    <row r="7" spans="1:10" x14ac:dyDescent="0.3">
      <c r="C7" s="103" t="s">
        <v>50</v>
      </c>
      <c r="D7" s="119" t="s">
        <v>950</v>
      </c>
      <c r="E7" s="122" t="str">
        <f ca="1">OFFSET(Classes!B1,MATCH(Classe,Classes!A:A,0)-1,0)</f>
        <v>Brasília 32</v>
      </c>
      <c r="F7" s="122"/>
      <c r="G7" s="122"/>
      <c r="H7" s="122"/>
      <c r="I7" s="122"/>
      <c r="J7" s="122"/>
    </row>
    <row r="8" spans="1:10" x14ac:dyDescent="0.3">
      <c r="C8" s="103"/>
      <c r="D8" s="103"/>
      <c r="E8" s="118"/>
      <c r="F8" s="118"/>
      <c r="G8" s="118"/>
      <c r="H8" s="118"/>
      <c r="I8" s="118" t="s">
        <v>965</v>
      </c>
      <c r="J8" s="117">
        <f ca="1">OFFSET(Classes!B1,MATCH(Classe,Classes!A:A,0)-1,5)</f>
        <v>0.55347222222222225</v>
      </c>
    </row>
    <row r="10" spans="1:10" x14ac:dyDescent="0.3">
      <c r="A10" s="107" t="s">
        <v>863</v>
      </c>
      <c r="B10" s="108" t="s">
        <v>812</v>
      </c>
      <c r="C10" s="109" t="s">
        <v>812</v>
      </c>
      <c r="D10" s="110" t="s">
        <v>759</v>
      </c>
      <c r="E10" s="109" t="s">
        <v>758</v>
      </c>
      <c r="F10" s="109" t="s">
        <v>820</v>
      </c>
    </row>
    <row r="11" spans="1:10" x14ac:dyDescent="0.3">
      <c r="A11" s="107">
        <f ca="1">IF(ISERROR(INDIRECT("Sumula!E"&amp;MATCH(Classe,Sumula!E:E,0)))=TRUE," ",MATCH(Classe,Sumula!E:E,0))</f>
        <v>6</v>
      </c>
      <c r="B11" s="108">
        <v>1</v>
      </c>
      <c r="C11" s="112">
        <f ca="1">IF(A11=" "," ",INDIRECT("Sumula!P"&amp;A11))</f>
        <v>1</v>
      </c>
      <c r="D11" s="113">
        <f ca="1">IF(A11=" "," ",INDIRECT("Sumula!B"&amp;A11))</f>
        <v>634</v>
      </c>
      <c r="E11" s="114" t="str">
        <f ca="1">IF(A11=" "," ",INDIRECT("Sumula!C"&amp;A11))</f>
        <v>Tucunare</v>
      </c>
      <c r="F11" s="112" t="str">
        <f t="shared" ref="F11:F40" ca="1" si="0">IF(A11=" "," ",INDIRECT("Sumula!G"&amp;A11))</f>
        <v>ICJG</v>
      </c>
    </row>
    <row r="12" spans="1:10" x14ac:dyDescent="0.3">
      <c r="A12" s="107" t="str">
        <f t="shared" ref="A12:A40" ca="1" si="1">IF(ISERROR(INDIRECT("Sumula!E"&amp;A11+1))=TRUE," ",IF(INDIRECT("Sumula!E"&amp;A11+1)=Classe,A11+1," "))</f>
        <v xml:space="preserve"> </v>
      </c>
      <c r="B12" s="108" t="str">
        <f ca="1">IF(A12=" "," ",B11+1)</f>
        <v xml:space="preserve"> </v>
      </c>
      <c r="C12" s="112" t="str">
        <f ca="1">IF(A12=" "," ",INDIRECT("Sumula!P"&amp;A12))</f>
        <v xml:space="preserve"> </v>
      </c>
      <c r="D12" s="113" t="str">
        <f ca="1">IF(A12=" "," ",INDIRECT("Sumula!B"&amp;A12))</f>
        <v xml:space="preserve"> </v>
      </c>
      <c r="E12" s="114" t="str">
        <f ca="1">IF(A12=" "," ",INDIRECT("Sumula!C"&amp;A12))</f>
        <v xml:space="preserve"> </v>
      </c>
      <c r="F12" s="112" t="str">
        <f t="shared" ca="1" si="0"/>
        <v xml:space="preserve"> </v>
      </c>
    </row>
    <row r="13" spans="1:10" x14ac:dyDescent="0.3">
      <c r="A13" s="107" t="str">
        <f t="shared" ca="1" si="1"/>
        <v xml:space="preserve"> </v>
      </c>
      <c r="B13" s="108" t="str">
        <f t="shared" ref="B13:B40" ca="1" si="2">IF(A13=" "," ",B12+1)</f>
        <v xml:space="preserve"> </v>
      </c>
      <c r="C13" s="112" t="str">
        <f t="shared" ref="C13:C40" ca="1" si="3">IF(A13=" "," ",INDIRECT("Sumula!P"&amp;A13))</f>
        <v xml:space="preserve"> </v>
      </c>
      <c r="D13" s="113" t="str">
        <f t="shared" ref="D13:D40" ca="1" si="4">IF(A13=" "," ",INDIRECT("Sumula!B"&amp;A13))</f>
        <v xml:space="preserve"> </v>
      </c>
      <c r="E13" s="114" t="str">
        <f t="shared" ref="E13:E40" ca="1" si="5">IF(A13=" "," ",INDIRECT("Sumula!C"&amp;A13))</f>
        <v xml:space="preserve"> </v>
      </c>
      <c r="F13" s="112" t="str">
        <f t="shared" ca="1" si="0"/>
        <v xml:space="preserve"> </v>
      </c>
    </row>
    <row r="14" spans="1:10" x14ac:dyDescent="0.3">
      <c r="A14" s="107" t="str">
        <f t="shared" ca="1" si="1"/>
        <v xml:space="preserve"> </v>
      </c>
      <c r="B14" s="108" t="str">
        <f t="shared" ca="1" si="2"/>
        <v xml:space="preserve"> </v>
      </c>
      <c r="C14" s="112" t="str">
        <f t="shared" ca="1" si="3"/>
        <v xml:space="preserve"> </v>
      </c>
      <c r="D14" s="113" t="str">
        <f t="shared" ca="1" si="4"/>
        <v xml:space="preserve"> </v>
      </c>
      <c r="E14" s="114" t="str">
        <f t="shared" ca="1" si="5"/>
        <v xml:space="preserve"> </v>
      </c>
      <c r="F14" s="112" t="str">
        <f t="shared" ca="1" si="0"/>
        <v xml:space="preserve"> </v>
      </c>
    </row>
    <row r="15" spans="1:10" x14ac:dyDescent="0.3">
      <c r="A15" s="107" t="str">
        <f t="shared" ca="1" si="1"/>
        <v xml:space="preserve"> </v>
      </c>
      <c r="B15" s="108" t="str">
        <f t="shared" ca="1" si="2"/>
        <v xml:space="preserve"> </v>
      </c>
      <c r="C15" s="112" t="str">
        <f t="shared" ca="1" si="3"/>
        <v xml:space="preserve"> </v>
      </c>
      <c r="D15" s="113" t="str">
        <f t="shared" ca="1" si="4"/>
        <v xml:space="preserve"> </v>
      </c>
      <c r="E15" s="114" t="str">
        <f t="shared" ca="1" si="5"/>
        <v xml:space="preserve"> </v>
      </c>
      <c r="F15" s="112" t="str">
        <f t="shared" ca="1" si="0"/>
        <v xml:space="preserve"> </v>
      </c>
    </row>
    <row r="16" spans="1:10" x14ac:dyDescent="0.3">
      <c r="A16" s="107" t="str">
        <f t="shared" ca="1" si="1"/>
        <v xml:space="preserve"> </v>
      </c>
      <c r="B16" s="108" t="str">
        <f t="shared" ca="1" si="2"/>
        <v xml:space="preserve"> </v>
      </c>
      <c r="C16" s="112" t="str">
        <f t="shared" ca="1" si="3"/>
        <v xml:space="preserve"> </v>
      </c>
      <c r="D16" s="113" t="str">
        <f t="shared" ca="1" si="4"/>
        <v xml:space="preserve"> </v>
      </c>
      <c r="E16" s="114" t="str">
        <f t="shared" ca="1" si="5"/>
        <v xml:space="preserve"> </v>
      </c>
      <c r="F16" s="112" t="str">
        <f t="shared" ca="1" si="0"/>
        <v xml:space="preserve"> </v>
      </c>
    </row>
    <row r="17" spans="1:6" x14ac:dyDescent="0.3">
      <c r="A17" s="107" t="str">
        <f t="shared" ca="1" si="1"/>
        <v xml:space="preserve"> </v>
      </c>
      <c r="B17" s="108" t="str">
        <f t="shared" ca="1" si="2"/>
        <v xml:space="preserve"> </v>
      </c>
      <c r="C17" s="112" t="str">
        <f t="shared" ca="1" si="3"/>
        <v xml:space="preserve"> </v>
      </c>
      <c r="D17" s="113" t="str">
        <f t="shared" ca="1" si="4"/>
        <v xml:space="preserve"> </v>
      </c>
      <c r="E17" s="114" t="str">
        <f t="shared" ca="1" si="5"/>
        <v xml:space="preserve"> </v>
      </c>
      <c r="F17" s="112" t="str">
        <f t="shared" ca="1" si="0"/>
        <v xml:space="preserve"> </v>
      </c>
    </row>
    <row r="18" spans="1:6" x14ac:dyDescent="0.3">
      <c r="A18" s="107" t="str">
        <f t="shared" ca="1" si="1"/>
        <v xml:space="preserve"> </v>
      </c>
      <c r="B18" s="108" t="str">
        <f t="shared" ca="1" si="2"/>
        <v xml:space="preserve"> </v>
      </c>
      <c r="C18" s="112" t="str">
        <f t="shared" ca="1" si="3"/>
        <v xml:space="preserve"> </v>
      </c>
      <c r="D18" s="113" t="str">
        <f t="shared" ca="1" si="4"/>
        <v xml:space="preserve"> </v>
      </c>
      <c r="E18" s="114" t="str">
        <f t="shared" ca="1" si="5"/>
        <v xml:space="preserve"> </v>
      </c>
      <c r="F18" s="112" t="str">
        <f t="shared" ca="1" si="0"/>
        <v xml:space="preserve"> </v>
      </c>
    </row>
    <row r="19" spans="1:6" x14ac:dyDescent="0.3">
      <c r="A19" s="107" t="str">
        <f t="shared" ca="1" si="1"/>
        <v xml:space="preserve"> </v>
      </c>
      <c r="B19" s="108" t="str">
        <f t="shared" ca="1" si="2"/>
        <v xml:space="preserve"> </v>
      </c>
      <c r="C19" s="112" t="str">
        <f t="shared" ca="1" si="3"/>
        <v xml:space="preserve"> </v>
      </c>
      <c r="D19" s="113" t="str">
        <f t="shared" ca="1" si="4"/>
        <v xml:space="preserve"> </v>
      </c>
      <c r="E19" s="114" t="str">
        <f t="shared" ca="1" si="5"/>
        <v xml:space="preserve"> </v>
      </c>
      <c r="F19" s="112" t="str">
        <f t="shared" ca="1" si="0"/>
        <v xml:space="preserve"> </v>
      </c>
    </row>
    <row r="20" spans="1:6" x14ac:dyDescent="0.3">
      <c r="A20" s="107" t="str">
        <f t="shared" ca="1" si="1"/>
        <v xml:space="preserve"> </v>
      </c>
      <c r="B20" s="108" t="str">
        <f t="shared" ca="1" si="2"/>
        <v xml:space="preserve"> </v>
      </c>
      <c r="C20" s="112" t="str">
        <f t="shared" ca="1" si="3"/>
        <v xml:space="preserve"> </v>
      </c>
      <c r="D20" s="113" t="str">
        <f t="shared" ca="1" si="4"/>
        <v xml:space="preserve"> </v>
      </c>
      <c r="E20" s="114" t="str">
        <f t="shared" ca="1" si="5"/>
        <v xml:space="preserve"> </v>
      </c>
      <c r="F20" s="112" t="str">
        <f t="shared" ca="1" si="0"/>
        <v xml:space="preserve"> </v>
      </c>
    </row>
    <row r="21" spans="1:6" x14ac:dyDescent="0.3">
      <c r="A21" s="107" t="str">
        <f t="shared" ca="1" si="1"/>
        <v xml:space="preserve"> </v>
      </c>
      <c r="B21" s="108" t="str">
        <f t="shared" ca="1" si="2"/>
        <v xml:space="preserve"> </v>
      </c>
      <c r="C21" s="112" t="str">
        <f t="shared" ca="1" si="3"/>
        <v xml:space="preserve"> </v>
      </c>
      <c r="D21" s="113" t="str">
        <f t="shared" ca="1" si="4"/>
        <v xml:space="preserve"> </v>
      </c>
      <c r="E21" s="114" t="str">
        <f t="shared" ca="1" si="5"/>
        <v xml:space="preserve"> </v>
      </c>
      <c r="F21" s="112" t="str">
        <f t="shared" ca="1" si="0"/>
        <v xml:space="preserve"> </v>
      </c>
    </row>
    <row r="22" spans="1:6" x14ac:dyDescent="0.3">
      <c r="A22" s="107" t="str">
        <f t="shared" ca="1" si="1"/>
        <v xml:space="preserve"> </v>
      </c>
      <c r="B22" s="108" t="str">
        <f t="shared" ca="1" si="2"/>
        <v xml:space="preserve"> </v>
      </c>
      <c r="C22" s="112" t="str">
        <f t="shared" ca="1" si="3"/>
        <v xml:space="preserve"> </v>
      </c>
      <c r="D22" s="113" t="str">
        <f t="shared" ca="1" si="4"/>
        <v xml:space="preserve"> </v>
      </c>
      <c r="E22" s="114" t="str">
        <f t="shared" ca="1" si="5"/>
        <v xml:space="preserve"> </v>
      </c>
      <c r="F22" s="112" t="str">
        <f t="shared" ca="1" si="0"/>
        <v xml:space="preserve"> </v>
      </c>
    </row>
    <row r="23" spans="1:6" x14ac:dyDescent="0.3">
      <c r="A23" s="107" t="str">
        <f t="shared" ca="1" si="1"/>
        <v xml:space="preserve"> </v>
      </c>
      <c r="B23" s="108" t="str">
        <f t="shared" ca="1" si="2"/>
        <v xml:space="preserve"> </v>
      </c>
      <c r="C23" s="112" t="str">
        <f t="shared" ca="1" si="3"/>
        <v xml:space="preserve"> </v>
      </c>
      <c r="D23" s="113" t="str">
        <f t="shared" ca="1" si="4"/>
        <v xml:space="preserve"> </v>
      </c>
      <c r="E23" s="114" t="str">
        <f t="shared" ca="1" si="5"/>
        <v xml:space="preserve"> </v>
      </c>
      <c r="F23" s="112" t="str">
        <f t="shared" ca="1" si="0"/>
        <v xml:space="preserve"> </v>
      </c>
    </row>
    <row r="24" spans="1:6" x14ac:dyDescent="0.3">
      <c r="A24" s="107" t="str">
        <f t="shared" ca="1" si="1"/>
        <v xml:space="preserve"> </v>
      </c>
      <c r="B24" s="108" t="str">
        <f t="shared" ca="1" si="2"/>
        <v xml:space="preserve"> </v>
      </c>
      <c r="C24" s="112" t="str">
        <f t="shared" ca="1" si="3"/>
        <v xml:space="preserve"> </v>
      </c>
      <c r="D24" s="113" t="str">
        <f t="shared" ca="1" si="4"/>
        <v xml:space="preserve"> </v>
      </c>
      <c r="E24" s="114" t="str">
        <f t="shared" ca="1" si="5"/>
        <v xml:space="preserve"> </v>
      </c>
      <c r="F24" s="112" t="str">
        <f t="shared" ca="1" si="0"/>
        <v xml:space="preserve"> </v>
      </c>
    </row>
    <row r="25" spans="1:6" x14ac:dyDescent="0.3">
      <c r="A25" s="107" t="str">
        <f t="shared" ca="1" si="1"/>
        <v xml:space="preserve"> </v>
      </c>
      <c r="B25" s="108" t="str">
        <f t="shared" ca="1" si="2"/>
        <v xml:space="preserve"> </v>
      </c>
      <c r="C25" s="112" t="str">
        <f t="shared" ca="1" si="3"/>
        <v xml:space="preserve"> </v>
      </c>
      <c r="D25" s="113" t="str">
        <f t="shared" ca="1" si="4"/>
        <v xml:space="preserve"> </v>
      </c>
      <c r="E25" s="114" t="str">
        <f t="shared" ca="1" si="5"/>
        <v xml:space="preserve"> </v>
      </c>
      <c r="F25" s="112" t="str">
        <f t="shared" ca="1" si="0"/>
        <v xml:space="preserve"> </v>
      </c>
    </row>
    <row r="26" spans="1:6" x14ac:dyDescent="0.3">
      <c r="A26" s="107" t="str">
        <f t="shared" ca="1" si="1"/>
        <v xml:space="preserve"> </v>
      </c>
      <c r="B26" s="108" t="str">
        <f t="shared" ca="1" si="2"/>
        <v xml:space="preserve"> </v>
      </c>
      <c r="C26" s="112" t="str">
        <f t="shared" ca="1" si="3"/>
        <v xml:space="preserve"> </v>
      </c>
      <c r="D26" s="113" t="str">
        <f t="shared" ca="1" si="4"/>
        <v xml:space="preserve"> </v>
      </c>
      <c r="E26" s="114" t="str">
        <f t="shared" ca="1" si="5"/>
        <v xml:space="preserve"> </v>
      </c>
      <c r="F26" s="112" t="str">
        <f t="shared" ca="1" si="0"/>
        <v xml:space="preserve"> </v>
      </c>
    </row>
    <row r="27" spans="1:6" x14ac:dyDescent="0.3">
      <c r="A27" s="107" t="str">
        <f t="shared" ca="1" si="1"/>
        <v xml:space="preserve"> </v>
      </c>
      <c r="B27" s="108" t="str">
        <f t="shared" ca="1" si="2"/>
        <v xml:space="preserve"> </v>
      </c>
      <c r="C27" s="112" t="str">
        <f t="shared" ca="1" si="3"/>
        <v xml:space="preserve"> </v>
      </c>
      <c r="D27" s="113" t="str">
        <f t="shared" ca="1" si="4"/>
        <v xml:space="preserve"> </v>
      </c>
      <c r="E27" s="114" t="str">
        <f t="shared" ca="1" si="5"/>
        <v xml:space="preserve"> </v>
      </c>
      <c r="F27" s="112" t="str">
        <f t="shared" ca="1" si="0"/>
        <v xml:space="preserve"> </v>
      </c>
    </row>
    <row r="28" spans="1:6" x14ac:dyDescent="0.3">
      <c r="A28" s="107" t="str">
        <f t="shared" ca="1" si="1"/>
        <v xml:space="preserve"> </v>
      </c>
      <c r="B28" s="108" t="str">
        <f t="shared" ca="1" si="2"/>
        <v xml:space="preserve"> </v>
      </c>
      <c r="C28" s="112" t="str">
        <f t="shared" ca="1" si="3"/>
        <v xml:space="preserve"> </v>
      </c>
      <c r="D28" s="113" t="str">
        <f t="shared" ca="1" si="4"/>
        <v xml:space="preserve"> </v>
      </c>
      <c r="E28" s="114" t="str">
        <f t="shared" ca="1" si="5"/>
        <v xml:space="preserve"> </v>
      </c>
      <c r="F28" s="112" t="str">
        <f t="shared" ca="1" si="0"/>
        <v xml:space="preserve"> </v>
      </c>
    </row>
    <row r="29" spans="1:6" x14ac:dyDescent="0.3">
      <c r="A29" s="107" t="str">
        <f t="shared" ca="1" si="1"/>
        <v xml:space="preserve"> </v>
      </c>
      <c r="B29" s="108" t="str">
        <f t="shared" ca="1" si="2"/>
        <v xml:space="preserve"> </v>
      </c>
      <c r="C29" s="112" t="str">
        <f t="shared" ca="1" si="3"/>
        <v xml:space="preserve"> </v>
      </c>
      <c r="D29" s="113" t="str">
        <f t="shared" ca="1" si="4"/>
        <v xml:space="preserve"> </v>
      </c>
      <c r="E29" s="114" t="str">
        <f t="shared" ca="1" si="5"/>
        <v xml:space="preserve"> </v>
      </c>
      <c r="F29" s="112" t="str">
        <f t="shared" ca="1" si="0"/>
        <v xml:space="preserve"> </v>
      </c>
    </row>
    <row r="30" spans="1:6" x14ac:dyDescent="0.3">
      <c r="A30" s="107" t="str">
        <f t="shared" ca="1" si="1"/>
        <v xml:space="preserve"> </v>
      </c>
      <c r="B30" s="108" t="str">
        <f t="shared" ca="1" si="2"/>
        <v xml:space="preserve"> </v>
      </c>
      <c r="C30" s="112" t="str">
        <f t="shared" ca="1" si="3"/>
        <v xml:space="preserve"> </v>
      </c>
      <c r="D30" s="113" t="str">
        <f t="shared" ca="1" si="4"/>
        <v xml:space="preserve"> </v>
      </c>
      <c r="E30" s="114" t="str">
        <f t="shared" ca="1" si="5"/>
        <v xml:space="preserve"> </v>
      </c>
      <c r="F30" s="112" t="str">
        <f t="shared" ca="1" si="0"/>
        <v xml:space="preserve"> </v>
      </c>
    </row>
    <row r="31" spans="1:6" x14ac:dyDescent="0.3">
      <c r="A31" s="107" t="str">
        <f t="shared" ca="1" si="1"/>
        <v xml:space="preserve"> </v>
      </c>
      <c r="B31" s="108" t="str">
        <f t="shared" ca="1" si="2"/>
        <v xml:space="preserve"> </v>
      </c>
      <c r="C31" s="112" t="str">
        <f t="shared" ca="1" si="3"/>
        <v xml:space="preserve"> </v>
      </c>
      <c r="D31" s="113" t="str">
        <f t="shared" ca="1" si="4"/>
        <v xml:space="preserve"> </v>
      </c>
      <c r="E31" s="114" t="str">
        <f t="shared" ca="1" si="5"/>
        <v xml:space="preserve"> </v>
      </c>
      <c r="F31" s="112" t="str">
        <f t="shared" ca="1" si="0"/>
        <v xml:space="preserve"> </v>
      </c>
    </row>
    <row r="32" spans="1:6" x14ac:dyDescent="0.3">
      <c r="A32" s="107" t="str">
        <f t="shared" ca="1" si="1"/>
        <v xml:space="preserve"> </v>
      </c>
      <c r="B32" s="108" t="str">
        <f t="shared" ca="1" si="2"/>
        <v xml:space="preserve"> </v>
      </c>
      <c r="C32" s="112" t="str">
        <f t="shared" ca="1" si="3"/>
        <v xml:space="preserve"> </v>
      </c>
      <c r="D32" s="113" t="str">
        <f t="shared" ca="1" si="4"/>
        <v xml:space="preserve"> </v>
      </c>
      <c r="E32" s="114" t="str">
        <f t="shared" ca="1" si="5"/>
        <v xml:space="preserve"> </v>
      </c>
      <c r="F32" s="112" t="str">
        <f t="shared" ca="1" si="0"/>
        <v xml:space="preserve"> </v>
      </c>
    </row>
    <row r="33" spans="1:6" x14ac:dyDescent="0.3">
      <c r="A33" s="107" t="str">
        <f t="shared" ca="1" si="1"/>
        <v xml:space="preserve"> </v>
      </c>
      <c r="B33" s="108" t="str">
        <f t="shared" ca="1" si="2"/>
        <v xml:space="preserve"> </v>
      </c>
      <c r="C33" s="112" t="str">
        <f t="shared" ca="1" si="3"/>
        <v xml:space="preserve"> </v>
      </c>
      <c r="D33" s="113" t="str">
        <f t="shared" ca="1" si="4"/>
        <v xml:space="preserve"> </v>
      </c>
      <c r="E33" s="114" t="str">
        <f t="shared" ca="1" si="5"/>
        <v xml:space="preserve"> </v>
      </c>
      <c r="F33" s="112" t="str">
        <f t="shared" ca="1" si="0"/>
        <v xml:space="preserve"> </v>
      </c>
    </row>
    <row r="34" spans="1:6" x14ac:dyDescent="0.3">
      <c r="A34" s="107" t="str">
        <f t="shared" ca="1" si="1"/>
        <v xml:space="preserve"> </v>
      </c>
      <c r="B34" s="108" t="str">
        <f t="shared" ca="1" si="2"/>
        <v xml:space="preserve"> </v>
      </c>
      <c r="C34" s="112" t="str">
        <f t="shared" ca="1" si="3"/>
        <v xml:space="preserve"> </v>
      </c>
      <c r="D34" s="113" t="str">
        <f t="shared" ca="1" si="4"/>
        <v xml:space="preserve"> </v>
      </c>
      <c r="E34" s="114" t="str">
        <f t="shared" ca="1" si="5"/>
        <v xml:space="preserve"> </v>
      </c>
      <c r="F34" s="112" t="str">
        <f t="shared" ca="1" si="0"/>
        <v xml:space="preserve"> </v>
      </c>
    </row>
    <row r="35" spans="1:6" x14ac:dyDescent="0.3">
      <c r="A35" s="107" t="str">
        <f t="shared" ca="1" si="1"/>
        <v xml:space="preserve"> </v>
      </c>
      <c r="B35" s="108" t="str">
        <f t="shared" ca="1" si="2"/>
        <v xml:space="preserve"> </v>
      </c>
      <c r="C35" s="112" t="str">
        <f t="shared" ca="1" si="3"/>
        <v xml:space="preserve"> </v>
      </c>
      <c r="D35" s="113" t="str">
        <f t="shared" ca="1" si="4"/>
        <v xml:space="preserve"> </v>
      </c>
      <c r="E35" s="114" t="str">
        <f t="shared" ca="1" si="5"/>
        <v xml:space="preserve"> </v>
      </c>
      <c r="F35" s="112" t="str">
        <f t="shared" ca="1" si="0"/>
        <v xml:space="preserve"> </v>
      </c>
    </row>
    <row r="36" spans="1:6" x14ac:dyDescent="0.3">
      <c r="A36" s="107" t="str">
        <f t="shared" ca="1" si="1"/>
        <v xml:space="preserve"> </v>
      </c>
      <c r="B36" s="108" t="str">
        <f t="shared" ca="1" si="2"/>
        <v xml:space="preserve"> </v>
      </c>
      <c r="C36" s="112" t="str">
        <f t="shared" ca="1" si="3"/>
        <v xml:space="preserve"> </v>
      </c>
      <c r="D36" s="113" t="str">
        <f t="shared" ca="1" si="4"/>
        <v xml:space="preserve"> </v>
      </c>
      <c r="E36" s="114" t="str">
        <f t="shared" ca="1" si="5"/>
        <v xml:space="preserve"> </v>
      </c>
      <c r="F36" s="112" t="str">
        <f t="shared" ca="1" si="0"/>
        <v xml:space="preserve"> </v>
      </c>
    </row>
    <row r="37" spans="1:6" x14ac:dyDescent="0.3">
      <c r="A37" s="107" t="str">
        <f t="shared" ca="1" si="1"/>
        <v xml:space="preserve"> </v>
      </c>
      <c r="B37" s="108" t="str">
        <f t="shared" ca="1" si="2"/>
        <v xml:space="preserve"> </v>
      </c>
      <c r="C37" s="112" t="str">
        <f t="shared" ca="1" si="3"/>
        <v xml:space="preserve"> </v>
      </c>
      <c r="D37" s="113" t="str">
        <f t="shared" ca="1" si="4"/>
        <v xml:space="preserve"> </v>
      </c>
      <c r="E37" s="114" t="str">
        <f t="shared" ca="1" si="5"/>
        <v xml:space="preserve"> </v>
      </c>
      <c r="F37" s="112" t="str">
        <f t="shared" ca="1" si="0"/>
        <v xml:space="preserve"> </v>
      </c>
    </row>
    <row r="38" spans="1:6" x14ac:dyDescent="0.3">
      <c r="A38" s="107" t="str">
        <f t="shared" ca="1" si="1"/>
        <v xml:space="preserve"> </v>
      </c>
      <c r="B38" s="108" t="str">
        <f t="shared" ca="1" si="2"/>
        <v xml:space="preserve"> </v>
      </c>
      <c r="C38" s="112" t="str">
        <f t="shared" ca="1" si="3"/>
        <v xml:space="preserve"> </v>
      </c>
      <c r="D38" s="113" t="str">
        <f t="shared" ca="1" si="4"/>
        <v xml:space="preserve"> </v>
      </c>
      <c r="E38" s="114" t="str">
        <f t="shared" ca="1" si="5"/>
        <v xml:space="preserve"> </v>
      </c>
      <c r="F38" s="112" t="str">
        <f t="shared" ca="1" si="0"/>
        <v xml:space="preserve"> </v>
      </c>
    </row>
    <row r="39" spans="1:6" x14ac:dyDescent="0.3">
      <c r="A39" s="107" t="str">
        <f t="shared" ca="1" si="1"/>
        <v xml:space="preserve"> </v>
      </c>
      <c r="B39" s="108" t="str">
        <f t="shared" ca="1" si="2"/>
        <v xml:space="preserve"> </v>
      </c>
      <c r="C39" s="112" t="str">
        <f t="shared" ca="1" si="3"/>
        <v xml:space="preserve"> </v>
      </c>
      <c r="D39" s="113" t="str">
        <f t="shared" ca="1" si="4"/>
        <v xml:space="preserve"> </v>
      </c>
      <c r="E39" s="114" t="str">
        <f t="shared" ca="1" si="5"/>
        <v xml:space="preserve"> </v>
      </c>
      <c r="F39" s="112" t="str">
        <f t="shared" ca="1" si="0"/>
        <v xml:space="preserve"> </v>
      </c>
    </row>
    <row r="40" spans="1:6" x14ac:dyDescent="0.3">
      <c r="A40" s="107" t="str">
        <f t="shared" ca="1" si="1"/>
        <v xml:space="preserve"> </v>
      </c>
      <c r="B40" s="108" t="str">
        <f t="shared" ca="1" si="2"/>
        <v xml:space="preserve"> </v>
      </c>
      <c r="C40" s="112" t="str">
        <f t="shared" ca="1" si="3"/>
        <v xml:space="preserve"> </v>
      </c>
      <c r="D40" s="113" t="str">
        <f t="shared" ca="1" si="4"/>
        <v xml:space="preserve"> </v>
      </c>
      <c r="E40" s="114" t="str">
        <f t="shared" ca="1" si="5"/>
        <v xml:space="preserve"> </v>
      </c>
      <c r="F40" s="112" t="str">
        <f t="shared" ca="1" si="0"/>
        <v xml:space="preserve"> </v>
      </c>
    </row>
  </sheetData>
  <sheetProtection algorithmName="SHA-512" hashValue="77I5ecygkveGafYnapQFh2XFbjosdEiDgnM7xwvmEBcajOj7opiJhbRxRQUkS4r6WaivEVFRKx471oJAOJQp7w==" saltValue="luNOLTqmJYIoX3LacTzNMg==" spinCount="100000" sheet="1" objects="1" scenarios="1"/>
  <mergeCells count="3">
    <mergeCell ref="C5:E5"/>
    <mergeCell ref="F5:J5"/>
    <mergeCell ref="E7:J7"/>
  </mergeCells>
  <conditionalFormatting sqref="A10:F40">
    <cfRule type="cellIs" dxfId="1" priority="1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32E7C-59F0-46B8-8E1D-ADE7BC642FCC}">
  <dimension ref="A5:J40"/>
  <sheetViews>
    <sheetView showGridLines="0" topLeftCell="C1" workbookViewId="0">
      <selection activeCell="J8" sqref="J8"/>
    </sheetView>
  </sheetViews>
  <sheetFormatPr defaultRowHeight="18.75" x14ac:dyDescent="0.3"/>
  <cols>
    <col min="1" max="1" width="8" style="104" hidden="1" customWidth="1"/>
    <col min="2" max="2" width="5.28515625" style="105" hidden="1" customWidth="1"/>
    <col min="3" max="3" width="8.140625" style="116" bestFit="1" customWidth="1"/>
    <col min="4" max="4" width="7" style="102" bestFit="1" customWidth="1"/>
    <col min="5" max="5" width="16.7109375" style="103" bestFit="1" customWidth="1"/>
    <col min="6" max="6" width="7.7109375" style="103" bestFit="1" customWidth="1"/>
    <col min="7" max="10" width="12.7109375" style="103" customWidth="1"/>
    <col min="11" max="13" width="9.140625" style="103"/>
    <col min="14" max="14" width="33.140625" style="103" bestFit="1" customWidth="1"/>
    <col min="15" max="16384" width="9.140625" style="103"/>
  </cols>
  <sheetData>
    <row r="5" spans="1:10" x14ac:dyDescent="0.3">
      <c r="C5" s="121" t="s">
        <v>1004</v>
      </c>
      <c r="D5" s="121"/>
      <c r="E5" s="121"/>
      <c r="F5" s="122" t="s">
        <v>932</v>
      </c>
      <c r="G5" s="122"/>
      <c r="H5" s="122"/>
      <c r="I5" s="122"/>
      <c r="J5" s="122"/>
    </row>
    <row r="7" spans="1:10" x14ac:dyDescent="0.3">
      <c r="C7" s="103" t="s">
        <v>50</v>
      </c>
      <c r="D7" s="102" t="s">
        <v>968</v>
      </c>
      <c r="E7" s="122" t="str">
        <f ca="1">OFFSET(Classes!B1,MATCH(Classe,Classes!A:A,0)-1,0)</f>
        <v>Brasilia 23</v>
      </c>
      <c r="F7" s="122"/>
      <c r="G7" s="122"/>
      <c r="H7" s="122"/>
      <c r="I7" s="122"/>
      <c r="J7" s="122"/>
    </row>
    <row r="8" spans="1:10" x14ac:dyDescent="0.3">
      <c r="C8" s="103"/>
      <c r="D8" s="103"/>
      <c r="E8" s="106"/>
      <c r="F8" s="106"/>
      <c r="G8" s="106"/>
      <c r="H8" s="106"/>
      <c r="I8" s="118" t="s">
        <v>965</v>
      </c>
      <c r="J8" s="117">
        <f ca="1">OFFSET(Classes!B1,MATCH(Classe,Classes!A:A,0)-1,5)</f>
        <v>0.55347222222222225</v>
      </c>
    </row>
    <row r="10" spans="1:10" x14ac:dyDescent="0.3">
      <c r="A10" s="107" t="s">
        <v>863</v>
      </c>
      <c r="B10" s="108" t="s">
        <v>812</v>
      </c>
      <c r="C10" s="109" t="s">
        <v>812</v>
      </c>
      <c r="D10" s="110" t="s">
        <v>759</v>
      </c>
      <c r="E10" s="109" t="s">
        <v>758</v>
      </c>
      <c r="F10" s="109" t="s">
        <v>820</v>
      </c>
    </row>
    <row r="11" spans="1:10" x14ac:dyDescent="0.3">
      <c r="A11" s="107">
        <f ca="1">IF(ISERROR(INDIRECT("Sumula!E"&amp;MATCH(Classe,Sumula!E:E,0)))=TRUE," ",MATCH(Classe,Sumula!E:E,0))</f>
        <v>2</v>
      </c>
      <c r="B11" s="108">
        <v>1</v>
      </c>
      <c r="C11" s="112">
        <f ca="1">IF(A11=" "," ",INDIRECT("Sumula!P"&amp;A11))</f>
        <v>1</v>
      </c>
      <c r="D11" s="113" t="str">
        <f ca="1">IF(A11=" "," ",INDIRECT("Sumula!B"&amp;A11))</f>
        <v>s/n</v>
      </c>
      <c r="E11" s="114" t="str">
        <f ca="1">IF(A11=" "," ",INDIRECT("Sumula!C"&amp;A11))</f>
        <v>Partisan</v>
      </c>
      <c r="F11" s="112" t="str">
        <f t="shared" ref="F11:F40" ca="1" si="0">IF(A11=" "," ",INDIRECT("Sumula!G"&amp;A11))</f>
        <v>ICJG</v>
      </c>
    </row>
    <row r="12" spans="1:10" x14ac:dyDescent="0.3">
      <c r="A12" s="107">
        <f t="shared" ref="A12:A40" ca="1" si="1">IF(ISERROR(INDIRECT("Sumula!E"&amp;A11+1))=TRUE," ",IF(INDIRECT("Sumula!E"&amp;A11+1)=Classe,A11+1," "))</f>
        <v>3</v>
      </c>
      <c r="B12" s="108">
        <f ca="1">IF(A12=" "," ",B11+1)</f>
        <v>2</v>
      </c>
      <c r="C12" s="112" t="str">
        <f ca="1">IF(A12=" "," ",INDIRECT("Sumula!P"&amp;A12))</f>
        <v>OCS</v>
      </c>
      <c r="D12" s="113">
        <f ca="1">IF(A12=" "," ",INDIRECT("Sumula!B"&amp;A12))</f>
        <v>10</v>
      </c>
      <c r="E12" s="114" t="str">
        <f ca="1">IF(A12=" "," ",INDIRECT("Sumula!C"&amp;A12))</f>
        <v>Zig</v>
      </c>
      <c r="F12" s="112" t="str">
        <f t="shared" ca="1" si="0"/>
        <v>ICJG</v>
      </c>
    </row>
    <row r="13" spans="1:10" x14ac:dyDescent="0.3">
      <c r="A13" s="107">
        <f t="shared" ca="1" si="1"/>
        <v>4</v>
      </c>
      <c r="B13" s="108">
        <f t="shared" ref="B13:B40" ca="1" si="2">IF(A13=" "," ",B12+1)</f>
        <v>3</v>
      </c>
      <c r="C13" s="112" t="str">
        <f t="shared" ref="C13:C40" ca="1" si="3">IF(A13=" "," ",INDIRECT("Sumula!P"&amp;A13))</f>
        <v>OCS</v>
      </c>
      <c r="D13" s="113" t="str">
        <f t="shared" ref="D13:D40" ca="1" si="4">IF(A13=" "," ",INDIRECT("Sumula!B"&amp;A13))</f>
        <v>s/n</v>
      </c>
      <c r="E13" s="114" t="str">
        <f t="shared" ref="E13:E40" ca="1" si="5">IF(A13=" "," ",INDIRECT("Sumula!C"&amp;A13))</f>
        <v>Mitahy</v>
      </c>
      <c r="F13" s="112" t="str">
        <f t="shared" ca="1" si="0"/>
        <v>CPM II</v>
      </c>
    </row>
    <row r="14" spans="1:10" x14ac:dyDescent="0.3">
      <c r="A14" s="107">
        <f t="shared" ca="1" si="1"/>
        <v>5</v>
      </c>
      <c r="B14" s="108">
        <f t="shared" ca="1" si="2"/>
        <v>4</v>
      </c>
      <c r="C14" s="112" t="str">
        <f t="shared" ca="1" si="3"/>
        <v>OCS</v>
      </c>
      <c r="D14" s="113">
        <f t="shared" ca="1" si="4"/>
        <v>539</v>
      </c>
      <c r="E14" s="114" t="str">
        <f t="shared" ca="1" si="5"/>
        <v>Arui</v>
      </c>
      <c r="F14" s="112" t="str">
        <f t="shared" ca="1" si="0"/>
        <v>ICJG</v>
      </c>
    </row>
    <row r="15" spans="1:10" x14ac:dyDescent="0.3">
      <c r="A15" s="107" t="str">
        <f t="shared" ca="1" si="1"/>
        <v xml:space="preserve"> </v>
      </c>
      <c r="B15" s="108" t="str">
        <f t="shared" ca="1" si="2"/>
        <v xml:space="preserve"> </v>
      </c>
      <c r="C15" s="112" t="str">
        <f t="shared" ca="1" si="3"/>
        <v xml:space="preserve"> </v>
      </c>
      <c r="D15" s="113" t="str">
        <f t="shared" ca="1" si="4"/>
        <v xml:space="preserve"> </v>
      </c>
      <c r="E15" s="114" t="str">
        <f t="shared" ca="1" si="5"/>
        <v xml:space="preserve"> </v>
      </c>
      <c r="F15" s="112" t="str">
        <f t="shared" ca="1" si="0"/>
        <v xml:space="preserve"> </v>
      </c>
    </row>
    <row r="16" spans="1:10" x14ac:dyDescent="0.3">
      <c r="A16" s="107" t="str">
        <f t="shared" ca="1" si="1"/>
        <v xml:space="preserve"> </v>
      </c>
      <c r="B16" s="108" t="str">
        <f t="shared" ca="1" si="2"/>
        <v xml:space="preserve"> </v>
      </c>
      <c r="C16" s="112" t="str">
        <f t="shared" ca="1" si="3"/>
        <v xml:space="preserve"> </v>
      </c>
      <c r="D16" s="113" t="str">
        <f t="shared" ca="1" si="4"/>
        <v xml:space="preserve"> </v>
      </c>
      <c r="E16" s="114" t="str">
        <f t="shared" ca="1" si="5"/>
        <v xml:space="preserve"> </v>
      </c>
      <c r="F16" s="112" t="str">
        <f t="shared" ca="1" si="0"/>
        <v xml:space="preserve"> </v>
      </c>
    </row>
    <row r="17" spans="1:6" x14ac:dyDescent="0.3">
      <c r="A17" s="107" t="str">
        <f t="shared" ca="1" si="1"/>
        <v xml:space="preserve"> </v>
      </c>
      <c r="B17" s="108" t="str">
        <f t="shared" ca="1" si="2"/>
        <v xml:space="preserve"> </v>
      </c>
      <c r="C17" s="112" t="str">
        <f t="shared" ca="1" si="3"/>
        <v xml:space="preserve"> </v>
      </c>
      <c r="D17" s="113" t="str">
        <f t="shared" ca="1" si="4"/>
        <v xml:space="preserve"> </v>
      </c>
      <c r="E17" s="114" t="str">
        <f t="shared" ca="1" si="5"/>
        <v xml:space="preserve"> </v>
      </c>
      <c r="F17" s="112" t="str">
        <f t="shared" ca="1" si="0"/>
        <v xml:space="preserve"> </v>
      </c>
    </row>
    <row r="18" spans="1:6" x14ac:dyDescent="0.3">
      <c r="A18" s="107" t="str">
        <f t="shared" ca="1" si="1"/>
        <v xml:space="preserve"> </v>
      </c>
      <c r="B18" s="108" t="str">
        <f t="shared" ca="1" si="2"/>
        <v xml:space="preserve"> </v>
      </c>
      <c r="C18" s="112" t="str">
        <f t="shared" ca="1" si="3"/>
        <v xml:space="preserve"> </v>
      </c>
      <c r="D18" s="113" t="str">
        <f t="shared" ca="1" si="4"/>
        <v xml:space="preserve"> </v>
      </c>
      <c r="E18" s="114" t="str">
        <f t="shared" ca="1" si="5"/>
        <v xml:space="preserve"> </v>
      </c>
      <c r="F18" s="112" t="str">
        <f t="shared" ca="1" si="0"/>
        <v xml:space="preserve"> </v>
      </c>
    </row>
    <row r="19" spans="1:6" x14ac:dyDescent="0.3">
      <c r="A19" s="107" t="str">
        <f t="shared" ca="1" si="1"/>
        <v xml:space="preserve"> </v>
      </c>
      <c r="B19" s="108" t="str">
        <f t="shared" ca="1" si="2"/>
        <v xml:space="preserve"> </v>
      </c>
      <c r="C19" s="112" t="str">
        <f t="shared" ca="1" si="3"/>
        <v xml:space="preserve"> </v>
      </c>
      <c r="D19" s="113" t="str">
        <f t="shared" ca="1" si="4"/>
        <v xml:space="preserve"> </v>
      </c>
      <c r="E19" s="114" t="str">
        <f t="shared" ca="1" si="5"/>
        <v xml:space="preserve"> </v>
      </c>
      <c r="F19" s="112" t="str">
        <f t="shared" ca="1" si="0"/>
        <v xml:space="preserve"> </v>
      </c>
    </row>
    <row r="20" spans="1:6" x14ac:dyDescent="0.3">
      <c r="A20" s="107" t="str">
        <f t="shared" ca="1" si="1"/>
        <v xml:space="preserve"> </v>
      </c>
      <c r="B20" s="108" t="str">
        <f t="shared" ca="1" si="2"/>
        <v xml:space="preserve"> </v>
      </c>
      <c r="C20" s="112" t="str">
        <f t="shared" ca="1" si="3"/>
        <v xml:space="preserve"> </v>
      </c>
      <c r="D20" s="113" t="str">
        <f t="shared" ca="1" si="4"/>
        <v xml:space="preserve"> </v>
      </c>
      <c r="E20" s="114" t="str">
        <f t="shared" ca="1" si="5"/>
        <v xml:space="preserve"> </v>
      </c>
      <c r="F20" s="112" t="str">
        <f t="shared" ca="1" si="0"/>
        <v xml:space="preserve"> </v>
      </c>
    </row>
    <row r="21" spans="1:6" x14ac:dyDescent="0.3">
      <c r="A21" s="107" t="str">
        <f t="shared" ca="1" si="1"/>
        <v xml:space="preserve"> </v>
      </c>
      <c r="B21" s="108" t="str">
        <f t="shared" ca="1" si="2"/>
        <v xml:space="preserve"> </v>
      </c>
      <c r="C21" s="112" t="str">
        <f t="shared" ca="1" si="3"/>
        <v xml:space="preserve"> </v>
      </c>
      <c r="D21" s="113" t="str">
        <f t="shared" ca="1" si="4"/>
        <v xml:space="preserve"> </v>
      </c>
      <c r="E21" s="114" t="str">
        <f t="shared" ca="1" si="5"/>
        <v xml:space="preserve"> </v>
      </c>
      <c r="F21" s="112" t="str">
        <f t="shared" ca="1" si="0"/>
        <v xml:space="preserve"> </v>
      </c>
    </row>
    <row r="22" spans="1:6" x14ac:dyDescent="0.3">
      <c r="A22" s="107" t="str">
        <f t="shared" ca="1" si="1"/>
        <v xml:space="preserve"> </v>
      </c>
      <c r="B22" s="108" t="str">
        <f t="shared" ca="1" si="2"/>
        <v xml:space="preserve"> </v>
      </c>
      <c r="C22" s="112" t="str">
        <f t="shared" ca="1" si="3"/>
        <v xml:space="preserve"> </v>
      </c>
      <c r="D22" s="113" t="str">
        <f t="shared" ca="1" si="4"/>
        <v xml:space="preserve"> </v>
      </c>
      <c r="E22" s="114" t="str">
        <f t="shared" ca="1" si="5"/>
        <v xml:space="preserve"> </v>
      </c>
      <c r="F22" s="112" t="str">
        <f t="shared" ca="1" si="0"/>
        <v xml:space="preserve"> </v>
      </c>
    </row>
    <row r="23" spans="1:6" x14ac:dyDescent="0.3">
      <c r="A23" s="107" t="str">
        <f t="shared" ca="1" si="1"/>
        <v xml:space="preserve"> </v>
      </c>
      <c r="B23" s="108" t="str">
        <f t="shared" ca="1" si="2"/>
        <v xml:space="preserve"> </v>
      </c>
      <c r="C23" s="112" t="str">
        <f t="shared" ca="1" si="3"/>
        <v xml:space="preserve"> </v>
      </c>
      <c r="D23" s="113" t="str">
        <f t="shared" ca="1" si="4"/>
        <v xml:space="preserve"> </v>
      </c>
      <c r="E23" s="114" t="str">
        <f t="shared" ca="1" si="5"/>
        <v xml:space="preserve"> </v>
      </c>
      <c r="F23" s="112" t="str">
        <f t="shared" ca="1" si="0"/>
        <v xml:space="preserve"> </v>
      </c>
    </row>
    <row r="24" spans="1:6" x14ac:dyDescent="0.3">
      <c r="A24" s="107" t="str">
        <f t="shared" ca="1" si="1"/>
        <v xml:space="preserve"> </v>
      </c>
      <c r="B24" s="108" t="str">
        <f t="shared" ca="1" si="2"/>
        <v xml:space="preserve"> </v>
      </c>
      <c r="C24" s="112" t="str">
        <f t="shared" ca="1" si="3"/>
        <v xml:space="preserve"> </v>
      </c>
      <c r="D24" s="113" t="str">
        <f t="shared" ca="1" si="4"/>
        <v xml:space="preserve"> </v>
      </c>
      <c r="E24" s="114" t="str">
        <f t="shared" ca="1" si="5"/>
        <v xml:space="preserve"> </v>
      </c>
      <c r="F24" s="112" t="str">
        <f t="shared" ca="1" si="0"/>
        <v xml:space="preserve"> </v>
      </c>
    </row>
    <row r="25" spans="1:6" x14ac:dyDescent="0.3">
      <c r="A25" s="107" t="str">
        <f t="shared" ca="1" si="1"/>
        <v xml:space="preserve"> </v>
      </c>
      <c r="B25" s="108" t="str">
        <f t="shared" ca="1" si="2"/>
        <v xml:space="preserve"> </v>
      </c>
      <c r="C25" s="112" t="str">
        <f t="shared" ca="1" si="3"/>
        <v xml:space="preserve"> </v>
      </c>
      <c r="D25" s="113" t="str">
        <f t="shared" ca="1" si="4"/>
        <v xml:space="preserve"> </v>
      </c>
      <c r="E25" s="114" t="str">
        <f t="shared" ca="1" si="5"/>
        <v xml:space="preserve"> </v>
      </c>
      <c r="F25" s="112" t="str">
        <f t="shared" ca="1" si="0"/>
        <v xml:space="preserve"> </v>
      </c>
    </row>
    <row r="26" spans="1:6" x14ac:dyDescent="0.3">
      <c r="A26" s="107" t="str">
        <f t="shared" ca="1" si="1"/>
        <v xml:space="preserve"> </v>
      </c>
      <c r="B26" s="108" t="str">
        <f t="shared" ca="1" si="2"/>
        <v xml:space="preserve"> </v>
      </c>
      <c r="C26" s="112" t="str">
        <f t="shared" ca="1" si="3"/>
        <v xml:space="preserve"> </v>
      </c>
      <c r="D26" s="113" t="str">
        <f t="shared" ca="1" si="4"/>
        <v xml:space="preserve"> </v>
      </c>
      <c r="E26" s="114" t="str">
        <f t="shared" ca="1" si="5"/>
        <v xml:space="preserve"> </v>
      </c>
      <c r="F26" s="112" t="str">
        <f t="shared" ca="1" si="0"/>
        <v xml:space="preserve"> </v>
      </c>
    </row>
    <row r="27" spans="1:6" x14ac:dyDescent="0.3">
      <c r="A27" s="107" t="str">
        <f t="shared" ca="1" si="1"/>
        <v xml:space="preserve"> </v>
      </c>
      <c r="B27" s="108" t="str">
        <f t="shared" ca="1" si="2"/>
        <v xml:space="preserve"> </v>
      </c>
      <c r="C27" s="112" t="str">
        <f t="shared" ca="1" si="3"/>
        <v xml:space="preserve"> </v>
      </c>
      <c r="D27" s="113" t="str">
        <f t="shared" ca="1" si="4"/>
        <v xml:space="preserve"> </v>
      </c>
      <c r="E27" s="114" t="str">
        <f t="shared" ca="1" si="5"/>
        <v xml:space="preserve"> </v>
      </c>
      <c r="F27" s="112" t="str">
        <f t="shared" ca="1" si="0"/>
        <v xml:space="preserve"> </v>
      </c>
    </row>
    <row r="28" spans="1:6" x14ac:dyDescent="0.3">
      <c r="A28" s="107" t="str">
        <f t="shared" ca="1" si="1"/>
        <v xml:space="preserve"> </v>
      </c>
      <c r="B28" s="108" t="str">
        <f t="shared" ca="1" si="2"/>
        <v xml:space="preserve"> </v>
      </c>
      <c r="C28" s="112" t="str">
        <f t="shared" ca="1" si="3"/>
        <v xml:space="preserve"> </v>
      </c>
      <c r="D28" s="113" t="str">
        <f t="shared" ca="1" si="4"/>
        <v xml:space="preserve"> </v>
      </c>
      <c r="E28" s="114" t="str">
        <f t="shared" ca="1" si="5"/>
        <v xml:space="preserve"> </v>
      </c>
      <c r="F28" s="112" t="str">
        <f t="shared" ca="1" si="0"/>
        <v xml:space="preserve"> </v>
      </c>
    </row>
    <row r="29" spans="1:6" x14ac:dyDescent="0.3">
      <c r="A29" s="107" t="str">
        <f t="shared" ca="1" si="1"/>
        <v xml:space="preserve"> </v>
      </c>
      <c r="B29" s="108" t="str">
        <f t="shared" ca="1" si="2"/>
        <v xml:space="preserve"> </v>
      </c>
      <c r="C29" s="112" t="str">
        <f t="shared" ca="1" si="3"/>
        <v xml:space="preserve"> </v>
      </c>
      <c r="D29" s="113" t="str">
        <f t="shared" ca="1" si="4"/>
        <v xml:space="preserve"> </v>
      </c>
      <c r="E29" s="114" t="str">
        <f t="shared" ca="1" si="5"/>
        <v xml:space="preserve"> </v>
      </c>
      <c r="F29" s="112" t="str">
        <f t="shared" ca="1" si="0"/>
        <v xml:space="preserve"> </v>
      </c>
    </row>
    <row r="30" spans="1:6" x14ac:dyDescent="0.3">
      <c r="A30" s="107" t="str">
        <f t="shared" ca="1" si="1"/>
        <v xml:space="preserve"> </v>
      </c>
      <c r="B30" s="108" t="str">
        <f t="shared" ca="1" si="2"/>
        <v xml:space="preserve"> </v>
      </c>
      <c r="C30" s="112" t="str">
        <f t="shared" ca="1" si="3"/>
        <v xml:space="preserve"> </v>
      </c>
      <c r="D30" s="113" t="str">
        <f t="shared" ca="1" si="4"/>
        <v xml:space="preserve"> </v>
      </c>
      <c r="E30" s="114" t="str">
        <f t="shared" ca="1" si="5"/>
        <v xml:space="preserve"> </v>
      </c>
      <c r="F30" s="112" t="str">
        <f t="shared" ca="1" si="0"/>
        <v xml:space="preserve"> </v>
      </c>
    </row>
    <row r="31" spans="1:6" x14ac:dyDescent="0.3">
      <c r="A31" s="107" t="str">
        <f t="shared" ca="1" si="1"/>
        <v xml:space="preserve"> </v>
      </c>
      <c r="B31" s="108" t="str">
        <f t="shared" ca="1" si="2"/>
        <v xml:space="preserve"> </v>
      </c>
      <c r="C31" s="112" t="str">
        <f t="shared" ca="1" si="3"/>
        <v xml:space="preserve"> </v>
      </c>
      <c r="D31" s="113" t="str">
        <f t="shared" ca="1" si="4"/>
        <v xml:space="preserve"> </v>
      </c>
      <c r="E31" s="114" t="str">
        <f t="shared" ca="1" si="5"/>
        <v xml:space="preserve"> </v>
      </c>
      <c r="F31" s="112" t="str">
        <f t="shared" ca="1" si="0"/>
        <v xml:space="preserve"> </v>
      </c>
    </row>
    <row r="32" spans="1:6" x14ac:dyDescent="0.3">
      <c r="A32" s="107" t="str">
        <f t="shared" ca="1" si="1"/>
        <v xml:space="preserve"> </v>
      </c>
      <c r="B32" s="108" t="str">
        <f t="shared" ca="1" si="2"/>
        <v xml:space="preserve"> </v>
      </c>
      <c r="C32" s="112" t="str">
        <f t="shared" ca="1" si="3"/>
        <v xml:space="preserve"> </v>
      </c>
      <c r="D32" s="113" t="str">
        <f t="shared" ca="1" si="4"/>
        <v xml:space="preserve"> </v>
      </c>
      <c r="E32" s="114" t="str">
        <f t="shared" ca="1" si="5"/>
        <v xml:space="preserve"> </v>
      </c>
      <c r="F32" s="112" t="str">
        <f t="shared" ca="1" si="0"/>
        <v xml:space="preserve"> </v>
      </c>
    </row>
    <row r="33" spans="1:6" x14ac:dyDescent="0.3">
      <c r="A33" s="107" t="str">
        <f t="shared" ca="1" si="1"/>
        <v xml:space="preserve"> </v>
      </c>
      <c r="B33" s="108" t="str">
        <f t="shared" ca="1" si="2"/>
        <v xml:space="preserve"> </v>
      </c>
      <c r="C33" s="112" t="str">
        <f t="shared" ca="1" si="3"/>
        <v xml:space="preserve"> </v>
      </c>
      <c r="D33" s="113" t="str">
        <f t="shared" ca="1" si="4"/>
        <v xml:space="preserve"> </v>
      </c>
      <c r="E33" s="114" t="str">
        <f t="shared" ca="1" si="5"/>
        <v xml:space="preserve"> </v>
      </c>
      <c r="F33" s="112" t="str">
        <f t="shared" ca="1" si="0"/>
        <v xml:space="preserve"> </v>
      </c>
    </row>
    <row r="34" spans="1:6" x14ac:dyDescent="0.3">
      <c r="A34" s="107" t="str">
        <f t="shared" ca="1" si="1"/>
        <v xml:space="preserve"> </v>
      </c>
      <c r="B34" s="108" t="str">
        <f t="shared" ca="1" si="2"/>
        <v xml:space="preserve"> </v>
      </c>
      <c r="C34" s="112" t="str">
        <f t="shared" ca="1" si="3"/>
        <v xml:space="preserve"> </v>
      </c>
      <c r="D34" s="113" t="str">
        <f t="shared" ca="1" si="4"/>
        <v xml:space="preserve"> </v>
      </c>
      <c r="E34" s="114" t="str">
        <f t="shared" ca="1" si="5"/>
        <v xml:space="preserve"> </v>
      </c>
      <c r="F34" s="112" t="str">
        <f t="shared" ca="1" si="0"/>
        <v xml:space="preserve"> </v>
      </c>
    </row>
    <row r="35" spans="1:6" x14ac:dyDescent="0.3">
      <c r="A35" s="107" t="str">
        <f t="shared" ca="1" si="1"/>
        <v xml:space="preserve"> </v>
      </c>
      <c r="B35" s="108" t="str">
        <f t="shared" ca="1" si="2"/>
        <v xml:space="preserve"> </v>
      </c>
      <c r="C35" s="112" t="str">
        <f t="shared" ca="1" si="3"/>
        <v xml:space="preserve"> </v>
      </c>
      <c r="D35" s="113" t="str">
        <f t="shared" ca="1" si="4"/>
        <v xml:space="preserve"> </v>
      </c>
      <c r="E35" s="114" t="str">
        <f t="shared" ca="1" si="5"/>
        <v xml:space="preserve"> </v>
      </c>
      <c r="F35" s="112" t="str">
        <f t="shared" ca="1" si="0"/>
        <v xml:space="preserve"> </v>
      </c>
    </row>
    <row r="36" spans="1:6" x14ac:dyDescent="0.3">
      <c r="A36" s="107" t="str">
        <f t="shared" ca="1" si="1"/>
        <v xml:space="preserve"> </v>
      </c>
      <c r="B36" s="108" t="str">
        <f t="shared" ca="1" si="2"/>
        <v xml:space="preserve"> </v>
      </c>
      <c r="C36" s="112" t="str">
        <f t="shared" ca="1" si="3"/>
        <v xml:space="preserve"> </v>
      </c>
      <c r="D36" s="113" t="str">
        <f t="shared" ca="1" si="4"/>
        <v xml:space="preserve"> </v>
      </c>
      <c r="E36" s="114" t="str">
        <f t="shared" ca="1" si="5"/>
        <v xml:space="preserve"> </v>
      </c>
      <c r="F36" s="112" t="str">
        <f t="shared" ca="1" si="0"/>
        <v xml:space="preserve"> </v>
      </c>
    </row>
    <row r="37" spans="1:6" x14ac:dyDescent="0.3">
      <c r="A37" s="107" t="str">
        <f t="shared" ca="1" si="1"/>
        <v xml:space="preserve"> </v>
      </c>
      <c r="B37" s="108" t="str">
        <f t="shared" ca="1" si="2"/>
        <v xml:space="preserve"> </v>
      </c>
      <c r="C37" s="112" t="str">
        <f t="shared" ca="1" si="3"/>
        <v xml:space="preserve"> </v>
      </c>
      <c r="D37" s="113" t="str">
        <f t="shared" ca="1" si="4"/>
        <v xml:space="preserve"> </v>
      </c>
      <c r="E37" s="114" t="str">
        <f t="shared" ca="1" si="5"/>
        <v xml:space="preserve"> </v>
      </c>
      <c r="F37" s="112" t="str">
        <f t="shared" ca="1" si="0"/>
        <v xml:space="preserve"> </v>
      </c>
    </row>
    <row r="38" spans="1:6" x14ac:dyDescent="0.3">
      <c r="A38" s="107" t="str">
        <f t="shared" ca="1" si="1"/>
        <v xml:space="preserve"> </v>
      </c>
      <c r="B38" s="108" t="str">
        <f t="shared" ca="1" si="2"/>
        <v xml:space="preserve"> </v>
      </c>
      <c r="C38" s="112" t="str">
        <f t="shared" ca="1" si="3"/>
        <v xml:space="preserve"> </v>
      </c>
      <c r="D38" s="113" t="str">
        <f t="shared" ca="1" si="4"/>
        <v xml:space="preserve"> </v>
      </c>
      <c r="E38" s="114" t="str">
        <f t="shared" ca="1" si="5"/>
        <v xml:space="preserve"> </v>
      </c>
      <c r="F38" s="112" t="str">
        <f t="shared" ca="1" si="0"/>
        <v xml:space="preserve"> </v>
      </c>
    </row>
    <row r="39" spans="1:6" x14ac:dyDescent="0.3">
      <c r="A39" s="107" t="str">
        <f t="shared" ca="1" si="1"/>
        <v xml:space="preserve"> </v>
      </c>
      <c r="B39" s="108" t="str">
        <f t="shared" ca="1" si="2"/>
        <v xml:space="preserve"> </v>
      </c>
      <c r="C39" s="112" t="str">
        <f t="shared" ca="1" si="3"/>
        <v xml:space="preserve"> </v>
      </c>
      <c r="D39" s="113" t="str">
        <f t="shared" ca="1" si="4"/>
        <v xml:space="preserve"> </v>
      </c>
      <c r="E39" s="114" t="str">
        <f t="shared" ca="1" si="5"/>
        <v xml:space="preserve"> </v>
      </c>
      <c r="F39" s="112" t="str">
        <f t="shared" ca="1" si="0"/>
        <v xml:space="preserve"> </v>
      </c>
    </row>
    <row r="40" spans="1:6" x14ac:dyDescent="0.3">
      <c r="A40" s="107" t="str">
        <f t="shared" ca="1" si="1"/>
        <v xml:space="preserve"> </v>
      </c>
      <c r="B40" s="108" t="str">
        <f t="shared" ca="1" si="2"/>
        <v xml:space="preserve"> </v>
      </c>
      <c r="C40" s="112" t="str">
        <f t="shared" ca="1" si="3"/>
        <v xml:space="preserve"> </v>
      </c>
      <c r="D40" s="113" t="str">
        <f t="shared" ca="1" si="4"/>
        <v xml:space="preserve"> </v>
      </c>
      <c r="E40" s="114" t="str">
        <f t="shared" ca="1" si="5"/>
        <v xml:space="preserve"> </v>
      </c>
      <c r="F40" s="112" t="str">
        <f t="shared" ca="1" si="0"/>
        <v xml:space="preserve"> </v>
      </c>
    </row>
  </sheetData>
  <sheetProtection algorithmName="SHA-512" hashValue="HnAYzwibYL67eWcti6Qtd79uLU9vmlN4dPonficydnq1ceSGTvqA7IJQez64PzKPyEl3J7ehOHB7mdZnNnIWog==" saltValue="XpjLnQulBolONH6N7r/ajw==" spinCount="100000" sheet="1" objects="1" scenarios="1"/>
  <mergeCells count="3">
    <mergeCell ref="C5:E5"/>
    <mergeCell ref="F5:J5"/>
    <mergeCell ref="E7:J7"/>
  </mergeCells>
  <conditionalFormatting sqref="A10:F40">
    <cfRule type="cellIs" dxfId="0" priority="2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3FC8B-4547-47EB-856C-288C4944C9B4}">
  <dimension ref="A5:J40"/>
  <sheetViews>
    <sheetView showGridLines="0" topLeftCell="C2" workbookViewId="0">
      <selection activeCell="H17" sqref="H17"/>
    </sheetView>
  </sheetViews>
  <sheetFormatPr defaultRowHeight="18.75" x14ac:dyDescent="0.3"/>
  <cols>
    <col min="1" max="1" width="8" style="104" hidden="1" customWidth="1"/>
    <col min="2" max="2" width="5.28515625" style="105" hidden="1" customWidth="1"/>
    <col min="3" max="3" width="8.140625" style="116" bestFit="1" customWidth="1"/>
    <col min="4" max="4" width="7" style="119" bestFit="1" customWidth="1"/>
    <col min="5" max="5" width="16.7109375" style="103" bestFit="1" customWidth="1"/>
    <col min="6" max="6" width="7.7109375" style="103" bestFit="1" customWidth="1"/>
    <col min="7" max="10" width="12.7109375" style="103" customWidth="1"/>
    <col min="11" max="13" width="9.140625" style="103"/>
    <col min="14" max="14" width="33.140625" style="103" bestFit="1" customWidth="1"/>
    <col min="15" max="16384" width="9.140625" style="103"/>
  </cols>
  <sheetData>
    <row r="5" spans="1:10" x14ac:dyDescent="0.3">
      <c r="C5" s="121" t="s">
        <v>963</v>
      </c>
      <c r="D5" s="121"/>
      <c r="E5" s="121"/>
      <c r="F5" s="122" t="s">
        <v>932</v>
      </c>
      <c r="G5" s="122"/>
      <c r="H5" s="122"/>
      <c r="I5" s="122"/>
      <c r="J5" s="122"/>
    </row>
    <row r="7" spans="1:10" x14ac:dyDescent="0.3">
      <c r="C7" s="103" t="s">
        <v>50</v>
      </c>
      <c r="E7" s="122" t="e">
        <f ca="1">OFFSET(Classes!B1,MATCH(Classe,Classes!A:A,0)-1,0)</f>
        <v>#N/A</v>
      </c>
      <c r="F7" s="122"/>
      <c r="G7" s="122"/>
      <c r="H7" s="122"/>
      <c r="I7" s="122"/>
      <c r="J7" s="122"/>
    </row>
    <row r="8" spans="1:10" x14ac:dyDescent="0.3">
      <c r="C8" s="103"/>
      <c r="D8" s="103"/>
      <c r="E8" s="118"/>
      <c r="F8" s="118"/>
      <c r="G8" s="118"/>
      <c r="H8" s="118"/>
      <c r="I8" s="118" t="s">
        <v>965</v>
      </c>
      <c r="J8" s="117" t="e">
        <f ca="1">OFFSET(Classes!B1,MATCH(Classe,Classes!A:A,0)-1,5)</f>
        <v>#N/A</v>
      </c>
    </row>
    <row r="10" spans="1:10" x14ac:dyDescent="0.3">
      <c r="A10" s="107" t="s">
        <v>863</v>
      </c>
      <c r="B10" s="108" t="s">
        <v>812</v>
      </c>
      <c r="C10" s="109" t="s">
        <v>812</v>
      </c>
      <c r="D10" s="110" t="s">
        <v>759</v>
      </c>
      <c r="E10" s="109" t="s">
        <v>758</v>
      </c>
      <c r="F10" s="109" t="s">
        <v>820</v>
      </c>
    </row>
    <row r="11" spans="1:10" x14ac:dyDescent="0.3">
      <c r="A11" s="107" t="str">
        <f ca="1">IF(ISERROR(INDIRECT("Sumula!E"&amp;MATCH(Classe,Sumula!E:E,0)))=TRUE," ",MATCH(Classe,Sumula!E:E,0))</f>
        <v xml:space="preserve"> </v>
      </c>
      <c r="B11" s="108">
        <v>1</v>
      </c>
      <c r="C11" s="112" t="str">
        <f ca="1">IF(A11=" "," ",INDIRECT("Sumula!P"&amp;A11))</f>
        <v xml:space="preserve"> </v>
      </c>
      <c r="D11" s="113" t="str">
        <f ca="1">IF(A11=" "," ",INDIRECT("Sumula!B"&amp;A11))</f>
        <v xml:space="preserve"> </v>
      </c>
      <c r="E11" s="114" t="str">
        <f ca="1">IF(A11=" "," ",INDIRECT("Sumula!C"&amp;A11))</f>
        <v xml:space="preserve"> </v>
      </c>
      <c r="F11" s="112" t="str">
        <f t="shared" ref="F11:F40" ca="1" si="0">IF(A11=" "," ",INDIRECT("Sumula!G"&amp;A11))</f>
        <v xml:space="preserve"> </v>
      </c>
    </row>
    <row r="12" spans="1:10" x14ac:dyDescent="0.3">
      <c r="A12" s="107" t="str">
        <f t="shared" ref="A12:A40" ca="1" si="1">IF(ISERROR(INDIRECT("Sumula!E"&amp;A11+1))=TRUE," ",IF(INDIRECT("Sumula!E"&amp;A11+1)=Classe,A11+1," "))</f>
        <v xml:space="preserve"> </v>
      </c>
      <c r="B12" s="108" t="str">
        <f ca="1">IF(A12=" "," ",B11+1)</f>
        <v xml:space="preserve"> </v>
      </c>
      <c r="C12" s="112" t="str">
        <f ca="1">IF(A12=" "," ",INDIRECT("Sumula!P"&amp;A12))</f>
        <v xml:space="preserve"> </v>
      </c>
      <c r="D12" s="113" t="str">
        <f ca="1">IF(A12=" "," ",INDIRECT("Sumula!B"&amp;A12))</f>
        <v xml:space="preserve"> </v>
      </c>
      <c r="E12" s="114" t="str">
        <f ca="1">IF(A12=" "," ",INDIRECT("Sumula!C"&amp;A12))</f>
        <v xml:space="preserve"> </v>
      </c>
      <c r="F12" s="112" t="str">
        <f t="shared" ca="1" si="0"/>
        <v xml:space="preserve"> </v>
      </c>
    </row>
    <row r="13" spans="1:10" x14ac:dyDescent="0.3">
      <c r="A13" s="107" t="str">
        <f t="shared" ca="1" si="1"/>
        <v xml:space="preserve"> </v>
      </c>
      <c r="B13" s="108" t="str">
        <f t="shared" ref="B13:B40" ca="1" si="2">IF(A13=" "," ",B12+1)</f>
        <v xml:space="preserve"> </v>
      </c>
      <c r="C13" s="112" t="str">
        <f t="shared" ref="C13:C40" ca="1" si="3">IF(A13=" "," ",INDIRECT("Sumula!P"&amp;A13))</f>
        <v xml:space="preserve"> </v>
      </c>
      <c r="D13" s="113" t="str">
        <f t="shared" ref="D13:D40" ca="1" si="4">IF(A13=" "," ",INDIRECT("Sumula!B"&amp;A13))</f>
        <v xml:space="preserve"> </v>
      </c>
      <c r="E13" s="114" t="str">
        <f t="shared" ref="E13:E40" ca="1" si="5">IF(A13=" "," ",INDIRECT("Sumula!C"&amp;A13))</f>
        <v xml:space="preserve"> </v>
      </c>
      <c r="F13" s="112" t="str">
        <f t="shared" ca="1" si="0"/>
        <v xml:space="preserve"> </v>
      </c>
    </row>
    <row r="14" spans="1:10" x14ac:dyDescent="0.3">
      <c r="A14" s="107" t="str">
        <f t="shared" ca="1" si="1"/>
        <v xml:space="preserve"> </v>
      </c>
      <c r="B14" s="108" t="str">
        <f t="shared" ca="1" si="2"/>
        <v xml:space="preserve"> </v>
      </c>
      <c r="C14" s="112" t="str">
        <f t="shared" ca="1" si="3"/>
        <v xml:space="preserve"> </v>
      </c>
      <c r="D14" s="113" t="str">
        <f t="shared" ca="1" si="4"/>
        <v xml:space="preserve"> </v>
      </c>
      <c r="E14" s="114" t="str">
        <f t="shared" ca="1" si="5"/>
        <v xml:space="preserve"> </v>
      </c>
      <c r="F14" s="112" t="str">
        <f t="shared" ca="1" si="0"/>
        <v xml:space="preserve"> </v>
      </c>
    </row>
    <row r="15" spans="1:10" x14ac:dyDescent="0.3">
      <c r="A15" s="107" t="str">
        <f t="shared" ca="1" si="1"/>
        <v xml:space="preserve"> </v>
      </c>
      <c r="B15" s="108" t="str">
        <f t="shared" ca="1" si="2"/>
        <v xml:space="preserve"> </v>
      </c>
      <c r="C15" s="112" t="str">
        <f t="shared" ca="1" si="3"/>
        <v xml:space="preserve"> </v>
      </c>
      <c r="D15" s="113" t="str">
        <f t="shared" ca="1" si="4"/>
        <v xml:space="preserve"> </v>
      </c>
      <c r="E15" s="114" t="str">
        <f t="shared" ca="1" si="5"/>
        <v xml:space="preserve"> </v>
      </c>
      <c r="F15" s="112" t="str">
        <f t="shared" ca="1" si="0"/>
        <v xml:space="preserve"> </v>
      </c>
    </row>
    <row r="16" spans="1:10" x14ac:dyDescent="0.3">
      <c r="A16" s="107" t="str">
        <f t="shared" ca="1" si="1"/>
        <v xml:space="preserve"> </v>
      </c>
      <c r="B16" s="108" t="str">
        <f t="shared" ca="1" si="2"/>
        <v xml:space="preserve"> </v>
      </c>
      <c r="C16" s="112" t="str">
        <f t="shared" ca="1" si="3"/>
        <v xml:space="preserve"> </v>
      </c>
      <c r="D16" s="113" t="str">
        <f t="shared" ca="1" si="4"/>
        <v xml:space="preserve"> </v>
      </c>
      <c r="E16" s="114" t="str">
        <f t="shared" ca="1" si="5"/>
        <v xml:space="preserve"> </v>
      </c>
      <c r="F16" s="112" t="str">
        <f t="shared" ca="1" si="0"/>
        <v xml:space="preserve"> </v>
      </c>
    </row>
    <row r="17" spans="1:6" x14ac:dyDescent="0.3">
      <c r="A17" s="107" t="str">
        <f t="shared" ca="1" si="1"/>
        <v xml:space="preserve"> </v>
      </c>
      <c r="B17" s="108" t="str">
        <f t="shared" ca="1" si="2"/>
        <v xml:space="preserve"> </v>
      </c>
      <c r="C17" s="112" t="str">
        <f t="shared" ca="1" si="3"/>
        <v xml:space="preserve"> </v>
      </c>
      <c r="D17" s="113" t="str">
        <f t="shared" ca="1" si="4"/>
        <v xml:space="preserve"> </v>
      </c>
      <c r="E17" s="114" t="str">
        <f t="shared" ca="1" si="5"/>
        <v xml:space="preserve"> </v>
      </c>
      <c r="F17" s="112" t="str">
        <f t="shared" ca="1" si="0"/>
        <v xml:space="preserve"> </v>
      </c>
    </row>
    <row r="18" spans="1:6" x14ac:dyDescent="0.3">
      <c r="A18" s="107" t="str">
        <f t="shared" ca="1" si="1"/>
        <v xml:space="preserve"> </v>
      </c>
      <c r="B18" s="108" t="str">
        <f t="shared" ca="1" si="2"/>
        <v xml:space="preserve"> </v>
      </c>
      <c r="C18" s="112" t="str">
        <f t="shared" ca="1" si="3"/>
        <v xml:space="preserve"> </v>
      </c>
      <c r="D18" s="113" t="str">
        <f t="shared" ca="1" si="4"/>
        <v xml:space="preserve"> </v>
      </c>
      <c r="E18" s="114" t="str">
        <f t="shared" ca="1" si="5"/>
        <v xml:space="preserve"> </v>
      </c>
      <c r="F18" s="112" t="str">
        <f t="shared" ca="1" si="0"/>
        <v xml:space="preserve"> </v>
      </c>
    </row>
    <row r="19" spans="1:6" x14ac:dyDescent="0.3">
      <c r="A19" s="107" t="str">
        <f t="shared" ca="1" si="1"/>
        <v xml:space="preserve"> </v>
      </c>
      <c r="B19" s="108" t="str">
        <f t="shared" ca="1" si="2"/>
        <v xml:space="preserve"> </v>
      </c>
      <c r="C19" s="112" t="str">
        <f t="shared" ca="1" si="3"/>
        <v xml:space="preserve"> </v>
      </c>
      <c r="D19" s="113" t="str">
        <f t="shared" ca="1" si="4"/>
        <v xml:space="preserve"> </v>
      </c>
      <c r="E19" s="114" t="str">
        <f t="shared" ca="1" si="5"/>
        <v xml:space="preserve"> </v>
      </c>
      <c r="F19" s="112" t="str">
        <f t="shared" ca="1" si="0"/>
        <v xml:space="preserve"> </v>
      </c>
    </row>
    <row r="20" spans="1:6" x14ac:dyDescent="0.3">
      <c r="A20" s="107" t="str">
        <f t="shared" ca="1" si="1"/>
        <v xml:space="preserve"> </v>
      </c>
      <c r="B20" s="108" t="str">
        <f t="shared" ca="1" si="2"/>
        <v xml:space="preserve"> </v>
      </c>
      <c r="C20" s="112" t="str">
        <f t="shared" ca="1" si="3"/>
        <v xml:space="preserve"> </v>
      </c>
      <c r="D20" s="113" t="str">
        <f t="shared" ca="1" si="4"/>
        <v xml:space="preserve"> </v>
      </c>
      <c r="E20" s="114" t="str">
        <f t="shared" ca="1" si="5"/>
        <v xml:space="preserve"> </v>
      </c>
      <c r="F20" s="112" t="str">
        <f t="shared" ca="1" si="0"/>
        <v xml:space="preserve"> </v>
      </c>
    </row>
    <row r="21" spans="1:6" x14ac:dyDescent="0.3">
      <c r="A21" s="107" t="str">
        <f t="shared" ca="1" si="1"/>
        <v xml:space="preserve"> </v>
      </c>
      <c r="B21" s="108" t="str">
        <f t="shared" ca="1" si="2"/>
        <v xml:space="preserve"> </v>
      </c>
      <c r="C21" s="112" t="str">
        <f t="shared" ca="1" si="3"/>
        <v xml:space="preserve"> </v>
      </c>
      <c r="D21" s="113" t="str">
        <f t="shared" ca="1" si="4"/>
        <v xml:space="preserve"> </v>
      </c>
      <c r="E21" s="114" t="str">
        <f t="shared" ca="1" si="5"/>
        <v xml:space="preserve"> </v>
      </c>
      <c r="F21" s="112" t="str">
        <f t="shared" ca="1" si="0"/>
        <v xml:space="preserve"> </v>
      </c>
    </row>
    <row r="22" spans="1:6" x14ac:dyDescent="0.3">
      <c r="A22" s="107" t="str">
        <f t="shared" ca="1" si="1"/>
        <v xml:space="preserve"> </v>
      </c>
      <c r="B22" s="108" t="str">
        <f t="shared" ca="1" si="2"/>
        <v xml:space="preserve"> </v>
      </c>
      <c r="C22" s="112" t="str">
        <f t="shared" ca="1" si="3"/>
        <v xml:space="preserve"> </v>
      </c>
      <c r="D22" s="113" t="str">
        <f t="shared" ca="1" si="4"/>
        <v xml:space="preserve"> </v>
      </c>
      <c r="E22" s="114" t="str">
        <f t="shared" ca="1" si="5"/>
        <v xml:space="preserve"> </v>
      </c>
      <c r="F22" s="112" t="str">
        <f t="shared" ca="1" si="0"/>
        <v xml:space="preserve"> </v>
      </c>
    </row>
    <row r="23" spans="1:6" x14ac:dyDescent="0.3">
      <c r="A23" s="107" t="str">
        <f t="shared" ca="1" si="1"/>
        <v xml:space="preserve"> </v>
      </c>
      <c r="B23" s="108" t="str">
        <f t="shared" ca="1" si="2"/>
        <v xml:space="preserve"> </v>
      </c>
      <c r="C23" s="112" t="str">
        <f t="shared" ca="1" si="3"/>
        <v xml:space="preserve"> </v>
      </c>
      <c r="D23" s="113" t="str">
        <f t="shared" ca="1" si="4"/>
        <v xml:space="preserve"> </v>
      </c>
      <c r="E23" s="114" t="str">
        <f t="shared" ca="1" si="5"/>
        <v xml:space="preserve"> </v>
      </c>
      <c r="F23" s="112" t="str">
        <f t="shared" ca="1" si="0"/>
        <v xml:space="preserve"> </v>
      </c>
    </row>
    <row r="24" spans="1:6" x14ac:dyDescent="0.3">
      <c r="A24" s="107" t="str">
        <f t="shared" ca="1" si="1"/>
        <v xml:space="preserve"> </v>
      </c>
      <c r="B24" s="108" t="str">
        <f t="shared" ca="1" si="2"/>
        <v xml:space="preserve"> </v>
      </c>
      <c r="C24" s="112" t="str">
        <f t="shared" ca="1" si="3"/>
        <v xml:space="preserve"> </v>
      </c>
      <c r="D24" s="113" t="str">
        <f t="shared" ca="1" si="4"/>
        <v xml:space="preserve"> </v>
      </c>
      <c r="E24" s="114" t="str">
        <f t="shared" ca="1" si="5"/>
        <v xml:space="preserve"> </v>
      </c>
      <c r="F24" s="112" t="str">
        <f t="shared" ca="1" si="0"/>
        <v xml:space="preserve"> </v>
      </c>
    </row>
    <row r="25" spans="1:6" x14ac:dyDescent="0.3">
      <c r="A25" s="107" t="str">
        <f t="shared" ca="1" si="1"/>
        <v xml:space="preserve"> </v>
      </c>
      <c r="B25" s="108" t="str">
        <f t="shared" ca="1" si="2"/>
        <v xml:space="preserve"> </v>
      </c>
      <c r="C25" s="112" t="str">
        <f t="shared" ca="1" si="3"/>
        <v xml:space="preserve"> </v>
      </c>
      <c r="D25" s="113" t="str">
        <f t="shared" ca="1" si="4"/>
        <v xml:space="preserve"> </v>
      </c>
      <c r="E25" s="114" t="str">
        <f t="shared" ca="1" si="5"/>
        <v xml:space="preserve"> </v>
      </c>
      <c r="F25" s="112" t="str">
        <f t="shared" ca="1" si="0"/>
        <v xml:space="preserve"> </v>
      </c>
    </row>
    <row r="26" spans="1:6" x14ac:dyDescent="0.3">
      <c r="A26" s="107" t="str">
        <f t="shared" ca="1" si="1"/>
        <v xml:space="preserve"> </v>
      </c>
      <c r="B26" s="108" t="str">
        <f t="shared" ca="1" si="2"/>
        <v xml:space="preserve"> </v>
      </c>
      <c r="C26" s="112" t="str">
        <f t="shared" ca="1" si="3"/>
        <v xml:space="preserve"> </v>
      </c>
      <c r="D26" s="113" t="str">
        <f t="shared" ca="1" si="4"/>
        <v xml:space="preserve"> </v>
      </c>
      <c r="E26" s="114" t="str">
        <f t="shared" ca="1" si="5"/>
        <v xml:space="preserve"> </v>
      </c>
      <c r="F26" s="112" t="str">
        <f t="shared" ca="1" si="0"/>
        <v xml:space="preserve"> </v>
      </c>
    </row>
    <row r="27" spans="1:6" x14ac:dyDescent="0.3">
      <c r="A27" s="107" t="str">
        <f t="shared" ca="1" si="1"/>
        <v xml:space="preserve"> </v>
      </c>
      <c r="B27" s="108" t="str">
        <f t="shared" ca="1" si="2"/>
        <v xml:space="preserve"> </v>
      </c>
      <c r="C27" s="112" t="str">
        <f t="shared" ca="1" si="3"/>
        <v xml:space="preserve"> </v>
      </c>
      <c r="D27" s="113" t="str">
        <f t="shared" ca="1" si="4"/>
        <v xml:space="preserve"> </v>
      </c>
      <c r="E27" s="114" t="str">
        <f t="shared" ca="1" si="5"/>
        <v xml:space="preserve"> </v>
      </c>
      <c r="F27" s="112" t="str">
        <f t="shared" ca="1" si="0"/>
        <v xml:space="preserve"> </v>
      </c>
    </row>
    <row r="28" spans="1:6" x14ac:dyDescent="0.3">
      <c r="A28" s="107" t="str">
        <f t="shared" ca="1" si="1"/>
        <v xml:space="preserve"> </v>
      </c>
      <c r="B28" s="108" t="str">
        <f t="shared" ca="1" si="2"/>
        <v xml:space="preserve"> </v>
      </c>
      <c r="C28" s="112" t="str">
        <f t="shared" ca="1" si="3"/>
        <v xml:space="preserve"> </v>
      </c>
      <c r="D28" s="113" t="str">
        <f t="shared" ca="1" si="4"/>
        <v xml:space="preserve"> </v>
      </c>
      <c r="E28" s="114" t="str">
        <f t="shared" ca="1" si="5"/>
        <v xml:space="preserve"> </v>
      </c>
      <c r="F28" s="112" t="str">
        <f t="shared" ca="1" si="0"/>
        <v xml:space="preserve"> </v>
      </c>
    </row>
    <row r="29" spans="1:6" x14ac:dyDescent="0.3">
      <c r="A29" s="107" t="str">
        <f t="shared" ca="1" si="1"/>
        <v xml:space="preserve"> </v>
      </c>
      <c r="B29" s="108" t="str">
        <f t="shared" ca="1" si="2"/>
        <v xml:space="preserve"> </v>
      </c>
      <c r="C29" s="112" t="str">
        <f t="shared" ca="1" si="3"/>
        <v xml:space="preserve"> </v>
      </c>
      <c r="D29" s="113" t="str">
        <f t="shared" ca="1" si="4"/>
        <v xml:space="preserve"> </v>
      </c>
      <c r="E29" s="114" t="str">
        <f t="shared" ca="1" si="5"/>
        <v xml:space="preserve"> </v>
      </c>
      <c r="F29" s="112" t="str">
        <f t="shared" ca="1" si="0"/>
        <v xml:space="preserve"> </v>
      </c>
    </row>
    <row r="30" spans="1:6" x14ac:dyDescent="0.3">
      <c r="A30" s="107" t="str">
        <f t="shared" ca="1" si="1"/>
        <v xml:space="preserve"> </v>
      </c>
      <c r="B30" s="108" t="str">
        <f t="shared" ca="1" si="2"/>
        <v xml:space="preserve"> </v>
      </c>
      <c r="C30" s="112" t="str">
        <f t="shared" ca="1" si="3"/>
        <v xml:space="preserve"> </v>
      </c>
      <c r="D30" s="113" t="str">
        <f t="shared" ca="1" si="4"/>
        <v xml:space="preserve"> </v>
      </c>
      <c r="E30" s="114" t="str">
        <f t="shared" ca="1" si="5"/>
        <v xml:space="preserve"> </v>
      </c>
      <c r="F30" s="112" t="str">
        <f t="shared" ca="1" si="0"/>
        <v xml:space="preserve"> </v>
      </c>
    </row>
    <row r="31" spans="1:6" x14ac:dyDescent="0.3">
      <c r="A31" s="107" t="str">
        <f t="shared" ca="1" si="1"/>
        <v xml:space="preserve"> </v>
      </c>
      <c r="B31" s="108" t="str">
        <f t="shared" ca="1" si="2"/>
        <v xml:space="preserve"> </v>
      </c>
      <c r="C31" s="112" t="str">
        <f t="shared" ca="1" si="3"/>
        <v xml:space="preserve"> </v>
      </c>
      <c r="D31" s="113" t="str">
        <f t="shared" ca="1" si="4"/>
        <v xml:space="preserve"> </v>
      </c>
      <c r="E31" s="114" t="str">
        <f t="shared" ca="1" si="5"/>
        <v xml:space="preserve"> </v>
      </c>
      <c r="F31" s="112" t="str">
        <f t="shared" ca="1" si="0"/>
        <v xml:space="preserve"> </v>
      </c>
    </row>
    <row r="32" spans="1:6" x14ac:dyDescent="0.3">
      <c r="A32" s="107" t="str">
        <f t="shared" ca="1" si="1"/>
        <v xml:space="preserve"> </v>
      </c>
      <c r="B32" s="108" t="str">
        <f t="shared" ca="1" si="2"/>
        <v xml:space="preserve"> </v>
      </c>
      <c r="C32" s="112" t="str">
        <f t="shared" ca="1" si="3"/>
        <v xml:space="preserve"> </v>
      </c>
      <c r="D32" s="113" t="str">
        <f t="shared" ca="1" si="4"/>
        <v xml:space="preserve"> </v>
      </c>
      <c r="E32" s="114" t="str">
        <f t="shared" ca="1" si="5"/>
        <v xml:space="preserve"> </v>
      </c>
      <c r="F32" s="112" t="str">
        <f t="shared" ca="1" si="0"/>
        <v xml:space="preserve"> </v>
      </c>
    </row>
    <row r="33" spans="1:6" x14ac:dyDescent="0.3">
      <c r="A33" s="107" t="str">
        <f t="shared" ca="1" si="1"/>
        <v xml:space="preserve"> </v>
      </c>
      <c r="B33" s="108" t="str">
        <f t="shared" ca="1" si="2"/>
        <v xml:space="preserve"> </v>
      </c>
      <c r="C33" s="112" t="str">
        <f t="shared" ca="1" si="3"/>
        <v xml:space="preserve"> </v>
      </c>
      <c r="D33" s="113" t="str">
        <f t="shared" ca="1" si="4"/>
        <v xml:space="preserve"> </v>
      </c>
      <c r="E33" s="114" t="str">
        <f t="shared" ca="1" si="5"/>
        <v xml:space="preserve"> </v>
      </c>
      <c r="F33" s="112" t="str">
        <f t="shared" ca="1" si="0"/>
        <v xml:space="preserve"> </v>
      </c>
    </row>
    <row r="34" spans="1:6" x14ac:dyDescent="0.3">
      <c r="A34" s="107" t="str">
        <f t="shared" ca="1" si="1"/>
        <v xml:space="preserve"> </v>
      </c>
      <c r="B34" s="108" t="str">
        <f t="shared" ca="1" si="2"/>
        <v xml:space="preserve"> </v>
      </c>
      <c r="C34" s="112" t="str">
        <f t="shared" ca="1" si="3"/>
        <v xml:space="preserve"> </v>
      </c>
      <c r="D34" s="113" t="str">
        <f t="shared" ca="1" si="4"/>
        <v xml:space="preserve"> </v>
      </c>
      <c r="E34" s="114" t="str">
        <f t="shared" ca="1" si="5"/>
        <v xml:space="preserve"> </v>
      </c>
      <c r="F34" s="112" t="str">
        <f t="shared" ca="1" si="0"/>
        <v xml:space="preserve"> </v>
      </c>
    </row>
    <row r="35" spans="1:6" x14ac:dyDescent="0.3">
      <c r="A35" s="107" t="str">
        <f t="shared" ca="1" si="1"/>
        <v xml:space="preserve"> </v>
      </c>
      <c r="B35" s="108" t="str">
        <f t="shared" ca="1" si="2"/>
        <v xml:space="preserve"> </v>
      </c>
      <c r="C35" s="112" t="str">
        <f t="shared" ca="1" si="3"/>
        <v xml:space="preserve"> </v>
      </c>
      <c r="D35" s="113" t="str">
        <f t="shared" ca="1" si="4"/>
        <v xml:space="preserve"> </v>
      </c>
      <c r="E35" s="114" t="str">
        <f t="shared" ca="1" si="5"/>
        <v xml:space="preserve"> </v>
      </c>
      <c r="F35" s="112" t="str">
        <f t="shared" ca="1" si="0"/>
        <v xml:space="preserve"> </v>
      </c>
    </row>
    <row r="36" spans="1:6" x14ac:dyDescent="0.3">
      <c r="A36" s="107" t="str">
        <f t="shared" ca="1" si="1"/>
        <v xml:space="preserve"> </v>
      </c>
      <c r="B36" s="108" t="str">
        <f t="shared" ca="1" si="2"/>
        <v xml:space="preserve"> </v>
      </c>
      <c r="C36" s="112" t="str">
        <f t="shared" ca="1" si="3"/>
        <v xml:space="preserve"> </v>
      </c>
      <c r="D36" s="113" t="str">
        <f t="shared" ca="1" si="4"/>
        <v xml:space="preserve"> </v>
      </c>
      <c r="E36" s="114" t="str">
        <f t="shared" ca="1" si="5"/>
        <v xml:space="preserve"> </v>
      </c>
      <c r="F36" s="112" t="str">
        <f t="shared" ca="1" si="0"/>
        <v xml:space="preserve"> </v>
      </c>
    </row>
    <row r="37" spans="1:6" x14ac:dyDescent="0.3">
      <c r="A37" s="107" t="str">
        <f t="shared" ca="1" si="1"/>
        <v xml:space="preserve"> </v>
      </c>
      <c r="B37" s="108" t="str">
        <f t="shared" ca="1" si="2"/>
        <v xml:space="preserve"> </v>
      </c>
      <c r="C37" s="112" t="str">
        <f t="shared" ca="1" si="3"/>
        <v xml:space="preserve"> </v>
      </c>
      <c r="D37" s="113" t="str">
        <f t="shared" ca="1" si="4"/>
        <v xml:space="preserve"> </v>
      </c>
      <c r="E37" s="114" t="str">
        <f t="shared" ca="1" si="5"/>
        <v xml:space="preserve"> </v>
      </c>
      <c r="F37" s="112" t="str">
        <f t="shared" ca="1" si="0"/>
        <v xml:space="preserve"> </v>
      </c>
    </row>
    <row r="38" spans="1:6" x14ac:dyDescent="0.3">
      <c r="A38" s="107" t="str">
        <f t="shared" ca="1" si="1"/>
        <v xml:space="preserve"> </v>
      </c>
      <c r="B38" s="108" t="str">
        <f t="shared" ca="1" si="2"/>
        <v xml:space="preserve"> </v>
      </c>
      <c r="C38" s="112" t="str">
        <f t="shared" ca="1" si="3"/>
        <v xml:space="preserve"> </v>
      </c>
      <c r="D38" s="113" t="str">
        <f t="shared" ca="1" si="4"/>
        <v xml:space="preserve"> </v>
      </c>
      <c r="E38" s="114" t="str">
        <f t="shared" ca="1" si="5"/>
        <v xml:space="preserve"> </v>
      </c>
      <c r="F38" s="112" t="str">
        <f t="shared" ca="1" si="0"/>
        <v xml:space="preserve"> </v>
      </c>
    </row>
    <row r="39" spans="1:6" x14ac:dyDescent="0.3">
      <c r="A39" s="107" t="str">
        <f t="shared" ca="1" si="1"/>
        <v xml:space="preserve"> </v>
      </c>
      <c r="B39" s="108" t="str">
        <f t="shared" ca="1" si="2"/>
        <v xml:space="preserve"> </v>
      </c>
      <c r="C39" s="112" t="str">
        <f t="shared" ca="1" si="3"/>
        <v xml:space="preserve"> </v>
      </c>
      <c r="D39" s="113" t="str">
        <f t="shared" ca="1" si="4"/>
        <v xml:space="preserve"> </v>
      </c>
      <c r="E39" s="114" t="str">
        <f t="shared" ca="1" si="5"/>
        <v xml:space="preserve"> </v>
      </c>
      <c r="F39" s="112" t="str">
        <f t="shared" ca="1" si="0"/>
        <v xml:space="preserve"> </v>
      </c>
    </row>
    <row r="40" spans="1:6" x14ac:dyDescent="0.3">
      <c r="A40" s="107" t="str">
        <f t="shared" ca="1" si="1"/>
        <v xml:space="preserve"> </v>
      </c>
      <c r="B40" s="108" t="str">
        <f t="shared" ca="1" si="2"/>
        <v xml:space="preserve"> </v>
      </c>
      <c r="C40" s="112" t="str">
        <f t="shared" ca="1" si="3"/>
        <v xml:space="preserve"> </v>
      </c>
      <c r="D40" s="113" t="str">
        <f t="shared" ca="1" si="4"/>
        <v xml:space="preserve"> </v>
      </c>
      <c r="E40" s="114" t="str">
        <f t="shared" ca="1" si="5"/>
        <v xml:space="preserve"> </v>
      </c>
      <c r="F40" s="112" t="str">
        <f t="shared" ca="1" si="0"/>
        <v xml:space="preserve"> </v>
      </c>
    </row>
  </sheetData>
  <mergeCells count="3">
    <mergeCell ref="C5:E5"/>
    <mergeCell ref="F5:J5"/>
    <mergeCell ref="E7:J7"/>
  </mergeCells>
  <conditionalFormatting sqref="A10:F40">
    <cfRule type="cellIs" dxfId="16" priority="1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6E0F4-189C-4D48-A6F1-DBC4927A3D0E}">
  <dimension ref="A1:B24"/>
  <sheetViews>
    <sheetView workbookViewId="0"/>
  </sheetViews>
  <sheetFormatPr defaultRowHeight="15" x14ac:dyDescent="0.25"/>
  <cols>
    <col min="1" max="1" width="10.42578125" style="1" bestFit="1" customWidth="1"/>
    <col min="2" max="2" width="29.140625" bestFit="1" customWidth="1"/>
  </cols>
  <sheetData>
    <row r="1" spans="1:2" s="86" customFormat="1" x14ac:dyDescent="0.25">
      <c r="A1" s="6" t="s">
        <v>820</v>
      </c>
      <c r="B1" s="6" t="s">
        <v>758</v>
      </c>
    </row>
    <row r="2" spans="1:2" x14ac:dyDescent="0.25">
      <c r="A2" s="41" t="s">
        <v>930</v>
      </c>
      <c r="B2" s="52" t="s">
        <v>931</v>
      </c>
    </row>
    <row r="3" spans="1:2" x14ac:dyDescent="0.25">
      <c r="A3" s="41" t="s">
        <v>841</v>
      </c>
      <c r="B3" s="52" t="s">
        <v>842</v>
      </c>
    </row>
    <row r="4" spans="1:2" x14ac:dyDescent="0.25">
      <c r="A4" s="41" t="s">
        <v>831</v>
      </c>
      <c r="B4" s="52" t="s">
        <v>840</v>
      </c>
    </row>
    <row r="5" spans="1:2" x14ac:dyDescent="0.25">
      <c r="A5" s="41" t="s">
        <v>827</v>
      </c>
      <c r="B5" s="52" t="s">
        <v>828</v>
      </c>
    </row>
    <row r="6" spans="1:2" x14ac:dyDescent="0.25">
      <c r="A6" s="41" t="s">
        <v>832</v>
      </c>
      <c r="B6" s="52" t="s">
        <v>833</v>
      </c>
    </row>
    <row r="7" spans="1:2" x14ac:dyDescent="0.25">
      <c r="A7" s="41" t="s">
        <v>999</v>
      </c>
      <c r="B7" s="52" t="s">
        <v>1000</v>
      </c>
    </row>
    <row r="8" spans="1:2" x14ac:dyDescent="0.25">
      <c r="A8" s="41" t="s">
        <v>836</v>
      </c>
      <c r="B8" s="52" t="s">
        <v>837</v>
      </c>
    </row>
    <row r="9" spans="1:2" x14ac:dyDescent="0.25">
      <c r="A9" s="41" t="s">
        <v>847</v>
      </c>
      <c r="B9" s="52" t="s">
        <v>848</v>
      </c>
    </row>
    <row r="10" spans="1:2" x14ac:dyDescent="0.25">
      <c r="A10" s="41" t="s">
        <v>845</v>
      </c>
      <c r="B10" s="52" t="s">
        <v>846</v>
      </c>
    </row>
    <row r="11" spans="1:2" x14ac:dyDescent="0.25">
      <c r="A11" s="41" t="s">
        <v>844</v>
      </c>
      <c r="B11" s="52" t="s">
        <v>843</v>
      </c>
    </row>
    <row r="12" spans="1:2" x14ac:dyDescent="0.25">
      <c r="A12" s="41" t="s">
        <v>849</v>
      </c>
      <c r="B12" s="52" t="s">
        <v>850</v>
      </c>
    </row>
    <row r="13" spans="1:2" x14ac:dyDescent="0.25">
      <c r="A13" s="41" t="s">
        <v>823</v>
      </c>
      <c r="B13" s="52" t="s">
        <v>824</v>
      </c>
    </row>
    <row r="14" spans="1:2" x14ac:dyDescent="0.25">
      <c r="A14" s="41" t="s">
        <v>825</v>
      </c>
      <c r="B14" s="52" t="s">
        <v>826</v>
      </c>
    </row>
    <row r="15" spans="1:2" x14ac:dyDescent="0.25">
      <c r="A15" s="41" t="s">
        <v>838</v>
      </c>
      <c r="B15" s="52" t="s">
        <v>839</v>
      </c>
    </row>
    <row r="16" spans="1:2" x14ac:dyDescent="0.25">
      <c r="A16" s="41" t="s">
        <v>834</v>
      </c>
      <c r="B16" s="52" t="s">
        <v>835</v>
      </c>
    </row>
    <row r="17" spans="1:2" x14ac:dyDescent="0.25">
      <c r="A17" s="41" t="s">
        <v>829</v>
      </c>
      <c r="B17" s="52" t="s">
        <v>830</v>
      </c>
    </row>
    <row r="18" spans="1:2" x14ac:dyDescent="0.25">
      <c r="A18" s="41" t="s">
        <v>978</v>
      </c>
      <c r="B18" s="52" t="s">
        <v>979</v>
      </c>
    </row>
    <row r="19" spans="1:2" x14ac:dyDescent="0.25">
      <c r="A19" s="41" t="s">
        <v>851</v>
      </c>
      <c r="B19" s="52" t="s">
        <v>852</v>
      </c>
    </row>
    <row r="20" spans="1:2" x14ac:dyDescent="0.25">
      <c r="A20" s="41" t="s">
        <v>861</v>
      </c>
      <c r="B20" s="52" t="s">
        <v>860</v>
      </c>
    </row>
    <row r="21" spans="1:2" x14ac:dyDescent="0.25">
      <c r="A21" s="41" t="s">
        <v>853</v>
      </c>
      <c r="B21" s="52" t="s">
        <v>854</v>
      </c>
    </row>
    <row r="22" spans="1:2" x14ac:dyDescent="0.25">
      <c r="A22" s="41" t="s">
        <v>855</v>
      </c>
      <c r="B22" s="52" t="s">
        <v>856</v>
      </c>
    </row>
    <row r="23" spans="1:2" x14ac:dyDescent="0.25">
      <c r="A23" s="41" t="s">
        <v>821</v>
      </c>
      <c r="B23" s="52" t="s">
        <v>822</v>
      </c>
    </row>
    <row r="24" spans="1:2" x14ac:dyDescent="0.25">
      <c r="A24" s="41" t="s">
        <v>857</v>
      </c>
      <c r="B24" s="52" t="s">
        <v>858</v>
      </c>
    </row>
  </sheetData>
  <sheetProtection algorithmName="SHA-512" hashValue="6NLDg6xuLg75btERnzJ8u6S7a6wmHcrOFaEa/EgpjV91HpWyBWaEzLZjwb4mQmc9XWo3sEwoC46CZbTn5IJMBg==" saltValue="RG5Bm0f1Q2ySdJgsRr6SWw==" spinCount="100000" sheet="1" sort="0"/>
  <sortState xmlns:xlrd2="http://schemas.microsoft.com/office/spreadsheetml/2017/richdata2" ref="A2:B24">
    <sortCondition ref="A2:A24"/>
  </sortState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43272-B389-4B35-9D8A-1BF1BF631096}">
  <dimension ref="A1:B14"/>
  <sheetViews>
    <sheetView workbookViewId="0">
      <selection activeCell="B10" sqref="B10"/>
    </sheetView>
  </sheetViews>
  <sheetFormatPr defaultRowHeight="15" x14ac:dyDescent="0.25"/>
  <cols>
    <col min="1" max="1" width="6.85546875" style="1" customWidth="1"/>
    <col min="2" max="2" width="120.28515625" bestFit="1" customWidth="1"/>
  </cols>
  <sheetData>
    <row r="1" spans="1:2" x14ac:dyDescent="0.25">
      <c r="A1" s="4" t="s">
        <v>806</v>
      </c>
      <c r="B1" s="3" t="s">
        <v>51</v>
      </c>
    </row>
    <row r="2" spans="1:2" x14ac:dyDescent="0.25">
      <c r="A2" s="41" t="s">
        <v>783</v>
      </c>
      <c r="B2" s="52" t="s">
        <v>793</v>
      </c>
    </row>
    <row r="3" spans="1:2" x14ac:dyDescent="0.25">
      <c r="A3" s="41" t="s">
        <v>784</v>
      </c>
      <c r="B3" s="52" t="s">
        <v>794</v>
      </c>
    </row>
    <row r="4" spans="1:2" x14ac:dyDescent="0.25">
      <c r="A4" s="41" t="s">
        <v>780</v>
      </c>
      <c r="B4" s="52" t="s">
        <v>795</v>
      </c>
    </row>
    <row r="5" spans="1:2" x14ac:dyDescent="0.25">
      <c r="A5" s="41" t="s">
        <v>785</v>
      </c>
      <c r="B5" s="52" t="s">
        <v>796</v>
      </c>
    </row>
    <row r="6" spans="1:2" x14ac:dyDescent="0.25">
      <c r="A6" s="41" t="s">
        <v>786</v>
      </c>
      <c r="B6" s="52" t="s">
        <v>797</v>
      </c>
    </row>
    <row r="7" spans="1:2" x14ac:dyDescent="0.25">
      <c r="A7" s="41" t="s">
        <v>787</v>
      </c>
      <c r="B7" s="52" t="s">
        <v>798</v>
      </c>
    </row>
    <row r="8" spans="1:2" x14ac:dyDescent="0.25">
      <c r="A8" s="41" t="s">
        <v>788</v>
      </c>
      <c r="B8" s="52" t="s">
        <v>799</v>
      </c>
    </row>
    <row r="9" spans="1:2" x14ac:dyDescent="0.25">
      <c r="A9" s="41" t="s">
        <v>779</v>
      </c>
      <c r="B9" s="52" t="s">
        <v>800</v>
      </c>
    </row>
    <row r="10" spans="1:2" x14ac:dyDescent="0.25">
      <c r="A10" s="41" t="s">
        <v>789</v>
      </c>
      <c r="B10" s="52" t="s">
        <v>801</v>
      </c>
    </row>
    <row r="11" spans="1:2" x14ac:dyDescent="0.25">
      <c r="A11" s="41" t="s">
        <v>781</v>
      </c>
      <c r="B11" s="52" t="s">
        <v>802</v>
      </c>
    </row>
    <row r="12" spans="1:2" x14ac:dyDescent="0.25">
      <c r="A12" s="41" t="s">
        <v>790</v>
      </c>
      <c r="B12" s="52" t="s">
        <v>803</v>
      </c>
    </row>
    <row r="13" spans="1:2" x14ac:dyDescent="0.25">
      <c r="A13" s="41" t="s">
        <v>791</v>
      </c>
      <c r="B13" s="52" t="s">
        <v>804</v>
      </c>
    </row>
    <row r="14" spans="1:2" x14ac:dyDescent="0.25">
      <c r="A14" s="41" t="s">
        <v>792</v>
      </c>
      <c r="B14" s="52" t="s">
        <v>805</v>
      </c>
    </row>
  </sheetData>
  <sheetProtection algorithmName="SHA-512" hashValue="T0Fg4bwTigSob1oZCstnkHjwsLceTj+TVGZrAqGL0tJtJ/kGAFEhLSVebCBlvsTA6/BNiUl0dFYLwSFBk62aXQ==" saltValue="jSth9o+jw+J6lgrwzh/oLw==" spinCount="100000" sheet="1" objects="1" scenarios="1"/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C4EC-3829-44F3-8BE8-BCD092885060}">
  <dimension ref="A1:P49"/>
  <sheetViews>
    <sheetView workbookViewId="0">
      <pane ySplit="1" topLeftCell="A33" activePane="bottomLeft" state="frozen"/>
      <selection pane="bottomLeft" activeCell="G23" sqref="G23"/>
    </sheetView>
  </sheetViews>
  <sheetFormatPr defaultRowHeight="15" x14ac:dyDescent="0.25"/>
  <cols>
    <col min="1" max="1" width="4" bestFit="1" customWidth="1"/>
    <col min="2" max="2" width="17" style="38" bestFit="1" customWidth="1"/>
    <col min="3" max="3" width="6.5703125" style="40" bestFit="1" customWidth="1"/>
    <col min="4" max="4" width="3.140625" style="1" bestFit="1" customWidth="1"/>
    <col min="5" max="5" width="4.42578125" style="40" bestFit="1" customWidth="1"/>
    <col min="6" max="6" width="3.140625" style="1" customWidth="1"/>
    <col min="7" max="7" width="10.42578125" style="40" bestFit="1" customWidth="1"/>
    <col min="8" max="8" width="3.140625" style="1" customWidth="1"/>
    <col min="9" max="9" width="8" style="51" bestFit="1" customWidth="1"/>
    <col min="10" max="10" width="5.28515625" style="1" bestFit="1" customWidth="1"/>
    <col min="11" max="11" width="17" style="24" bestFit="1" customWidth="1"/>
    <col min="12" max="12" width="18.7109375" style="24" bestFit="1" customWidth="1"/>
    <col min="13" max="13" width="6.5703125" style="1" bestFit="1" customWidth="1"/>
    <col min="14" max="14" width="4.42578125" style="1" bestFit="1" customWidth="1"/>
    <col min="15" max="15" width="10.42578125" style="1" bestFit="1" customWidth="1"/>
    <col min="16" max="16" width="10.140625" style="27" bestFit="1" customWidth="1"/>
  </cols>
  <sheetData>
    <row r="1" spans="1:16" s="49" customFormat="1" x14ac:dyDescent="0.25">
      <c r="A1" s="48" t="s">
        <v>862</v>
      </c>
      <c r="B1" s="48" t="s">
        <v>0</v>
      </c>
      <c r="C1" s="48" t="s">
        <v>50</v>
      </c>
      <c r="D1" s="48" t="s">
        <v>818</v>
      </c>
      <c r="E1" s="48" t="s">
        <v>819</v>
      </c>
      <c r="F1" s="48" t="s">
        <v>818</v>
      </c>
      <c r="G1" s="48" t="s">
        <v>820</v>
      </c>
      <c r="H1" s="48" t="s">
        <v>818</v>
      </c>
      <c r="J1" s="48" t="s">
        <v>759</v>
      </c>
      <c r="K1" s="48" t="s">
        <v>758</v>
      </c>
      <c r="L1" s="48" t="s">
        <v>53</v>
      </c>
      <c r="M1" s="48" t="s">
        <v>50</v>
      </c>
      <c r="N1" s="48" t="s">
        <v>819</v>
      </c>
      <c r="O1" s="48" t="s">
        <v>820</v>
      </c>
      <c r="P1" s="50" t="s">
        <v>52</v>
      </c>
    </row>
    <row r="2" spans="1:16" x14ac:dyDescent="0.25">
      <c r="A2" s="41">
        <v>1</v>
      </c>
      <c r="B2" s="95" t="s">
        <v>150</v>
      </c>
      <c r="C2" s="39" t="s">
        <v>968</v>
      </c>
      <c r="D2" s="41" t="str">
        <f>IF(ISERROR(MATCH(C2,Classes!A:A,0))=FALSE,".","X")</f>
        <v>.</v>
      </c>
      <c r="E2" s="39">
        <v>7</v>
      </c>
      <c r="F2" s="41" t="str">
        <f t="shared" ref="F2:F49" si="0">IF(E2&gt;0,IF(E2&lt;15,".","X"),"X")</f>
        <v>.</v>
      </c>
      <c r="G2" s="39" t="s">
        <v>838</v>
      </c>
      <c r="H2" s="41" t="str">
        <f>IF(ISERROR(MATCH(G2,Clubes!A:A,0))=TRUE,"X",".")</f>
        <v>.</v>
      </c>
      <c r="I2" s="51">
        <f>MATCH(B2,Chegada!B:B,0)</f>
        <v>30</v>
      </c>
      <c r="J2" s="41">
        <f ca="1">OFFSET(Ratings!$A$1,MATCH(B2,Ratings!B:B,0)-1,0)</f>
        <v>539</v>
      </c>
      <c r="K2" s="42" t="str">
        <f ca="1">OFFSET(Ratings!$A$1,MATCH(B2,Ratings!B:B,0)-1,1)</f>
        <v>Arui</v>
      </c>
      <c r="L2" s="42" t="str">
        <f ca="1">OFFSET(Ratings!$A$1,MATCH(B2,Ratings!B:B,0)-1,2)</f>
        <v>Brasilia 23</v>
      </c>
      <c r="M2" s="41" t="str">
        <f t="shared" ref="M2:M49" si="1">UPPER(C2)</f>
        <v>B23</v>
      </c>
      <c r="N2" s="41">
        <f t="shared" ref="N2:N49" si="2">E2</f>
        <v>7</v>
      </c>
      <c r="O2" s="41" t="str">
        <f t="shared" ref="O2:O49" si="3">UPPER(G2)</f>
        <v>ICJG</v>
      </c>
      <c r="P2" s="43" t="str">
        <f ca="1">OFFSET(Ratings!$A$1,MATCH(B2,Ratings!B:B,0)-1,OFFSET(Classes!$C$1,MATCH(C2,Classes!A:A,0)-1,0)-1)</f>
        <v>(s/bp)</v>
      </c>
    </row>
    <row r="3" spans="1:16" x14ac:dyDescent="0.25">
      <c r="A3" s="41">
        <v>2</v>
      </c>
      <c r="B3" s="95" t="s">
        <v>996</v>
      </c>
      <c r="C3" s="39" t="s">
        <v>968</v>
      </c>
      <c r="D3" s="41" t="str">
        <f>IF(ISERROR(MATCH(C3,Classes!A:A,0))=FALSE,".","X")</f>
        <v>.</v>
      </c>
      <c r="E3" s="39">
        <v>3</v>
      </c>
      <c r="F3" s="41" t="str">
        <f t="shared" si="0"/>
        <v>.</v>
      </c>
      <c r="G3" s="39" t="s">
        <v>999</v>
      </c>
      <c r="H3" s="41" t="str">
        <f>IF(ISERROR(MATCH(G3,Clubes!A:A,0))=TRUE,"X",".")</f>
        <v>.</v>
      </c>
      <c r="I3" s="51">
        <f>MATCH(B3,Chegada!B:B,0)</f>
        <v>40</v>
      </c>
      <c r="J3" s="41" t="str">
        <f ca="1">OFFSET(Ratings!$A$1,MATCH(B3,Ratings!B:B,0)-1,0)</f>
        <v>s/n</v>
      </c>
      <c r="K3" s="42" t="str">
        <f ca="1">OFFSET(Ratings!$A$1,MATCH(B3,Ratings!B:B,0)-1,1)</f>
        <v>Mitahy</v>
      </c>
      <c r="L3" s="42" t="str">
        <f ca="1">OFFSET(Ratings!$A$1,MATCH(B3,Ratings!B:B,0)-1,2)</f>
        <v>Brasilia 23</v>
      </c>
      <c r="M3" s="41" t="str">
        <f t="shared" si="1"/>
        <v>B23</v>
      </c>
      <c r="N3" s="41">
        <f t="shared" si="2"/>
        <v>3</v>
      </c>
      <c r="O3" s="41" t="str">
        <f t="shared" si="3"/>
        <v>CPM II</v>
      </c>
      <c r="P3" s="43">
        <f ca="1">OFFSET(Ratings!$A$1,MATCH(B3,Ratings!B:B,0)-1,OFFSET(Classes!$C$1,MATCH(C3,Classes!A:A,0)-1,0)-1)</f>
        <v>1</v>
      </c>
    </row>
    <row r="4" spans="1:16" x14ac:dyDescent="0.25">
      <c r="A4" s="41">
        <v>3</v>
      </c>
      <c r="B4" s="95" t="s">
        <v>998</v>
      </c>
      <c r="C4" s="39" t="s">
        <v>968</v>
      </c>
      <c r="D4" s="41" t="str">
        <f>IF(ISERROR(MATCH(C4,Classes!A:A,0))=FALSE,".","X")</f>
        <v>.</v>
      </c>
      <c r="E4" s="39">
        <v>3</v>
      </c>
      <c r="F4" s="41" t="str">
        <f t="shared" si="0"/>
        <v>.</v>
      </c>
      <c r="G4" s="39" t="s">
        <v>838</v>
      </c>
      <c r="H4" s="41" t="str">
        <f>IF(ISERROR(MATCH(G4,Clubes!A:A,0))=TRUE,"X",".")</f>
        <v>.</v>
      </c>
      <c r="I4" s="51">
        <f>MATCH(B4,Chegada!B:B,0)</f>
        <v>31</v>
      </c>
      <c r="J4" s="41" t="str">
        <f ca="1">OFFSET(Ratings!$A$1,MATCH(B4,Ratings!B:B,0)-1,0)</f>
        <v>s/n</v>
      </c>
      <c r="K4" s="42" t="str">
        <f ca="1">OFFSET(Ratings!$A$1,MATCH(B4,Ratings!B:B,0)-1,1)</f>
        <v>Partisan</v>
      </c>
      <c r="L4" s="42" t="str">
        <f ca="1">OFFSET(Ratings!$A$1,MATCH(B4,Ratings!B:B,0)-1,2)</f>
        <v>Brasilia 23</v>
      </c>
      <c r="M4" s="41" t="str">
        <f t="shared" si="1"/>
        <v>B23</v>
      </c>
      <c r="N4" s="41">
        <f t="shared" si="2"/>
        <v>3</v>
      </c>
      <c r="O4" s="41" t="str">
        <f t="shared" si="3"/>
        <v>ICJG</v>
      </c>
      <c r="P4" s="43">
        <f ca="1">OFFSET(Ratings!$A$1,MATCH(B4,Ratings!B:B,0)-1,OFFSET(Classes!$C$1,MATCH(C4,Classes!A:A,0)-1,0)-1)</f>
        <v>1</v>
      </c>
    </row>
    <row r="5" spans="1:16" x14ac:dyDescent="0.25">
      <c r="A5" s="41">
        <v>4</v>
      </c>
      <c r="B5" s="95" t="s">
        <v>997</v>
      </c>
      <c r="C5" s="39" t="s">
        <v>968</v>
      </c>
      <c r="D5" s="41" t="str">
        <f>IF(ISERROR(MATCH(C5,Classes!A:A,0))=FALSE,".","X")</f>
        <v>.</v>
      </c>
      <c r="E5" s="39">
        <v>9</v>
      </c>
      <c r="F5" s="41" t="str">
        <f t="shared" si="0"/>
        <v>.</v>
      </c>
      <c r="G5" s="39" t="s">
        <v>838</v>
      </c>
      <c r="H5" s="41" t="str">
        <f>IF(ISERROR(MATCH(G5,Clubes!A:A,0))=TRUE,"X",".")</f>
        <v>.</v>
      </c>
      <c r="I5" s="51">
        <f>MATCH(B5,Chegada!B:B,0)</f>
        <v>27</v>
      </c>
      <c r="J5" s="41">
        <f ca="1">OFFSET(Ratings!$A$1,MATCH(B5,Ratings!B:B,0)-1,0)</f>
        <v>10</v>
      </c>
      <c r="K5" s="42" t="str">
        <f ca="1">OFFSET(Ratings!$A$1,MATCH(B5,Ratings!B:B,0)-1,1)</f>
        <v>Zig</v>
      </c>
      <c r="L5" s="42" t="str">
        <f ca="1">OFFSET(Ratings!$A$1,MATCH(B5,Ratings!B:B,0)-1,2)</f>
        <v>Brasilia 23</v>
      </c>
      <c r="M5" s="41" t="str">
        <f t="shared" si="1"/>
        <v>B23</v>
      </c>
      <c r="N5" s="41">
        <f t="shared" si="2"/>
        <v>9</v>
      </c>
      <c r="O5" s="41" t="str">
        <f t="shared" si="3"/>
        <v>ICJG</v>
      </c>
      <c r="P5" s="43">
        <f ca="1">OFFSET(Ratings!$A$1,MATCH(B5,Ratings!B:B,0)-1,OFFSET(Classes!$C$1,MATCH(C5,Classes!A:A,0)-1,0)-1)</f>
        <v>1</v>
      </c>
    </row>
    <row r="6" spans="1:16" x14ac:dyDescent="0.25">
      <c r="A6" s="41">
        <v>5</v>
      </c>
      <c r="B6" s="95" t="s">
        <v>995</v>
      </c>
      <c r="C6" s="39" t="s">
        <v>950</v>
      </c>
      <c r="D6" s="41" t="str">
        <f>IF(ISERROR(MATCH(C6,Classes!A:A,0))=FALSE,".","X")</f>
        <v>.</v>
      </c>
      <c r="E6" s="39">
        <v>5</v>
      </c>
      <c r="F6" s="41" t="str">
        <f t="shared" si="0"/>
        <v>.</v>
      </c>
      <c r="G6" s="39" t="s">
        <v>838</v>
      </c>
      <c r="H6" s="41" t="str">
        <f>IF(ISERROR(MATCH(G6,Clubes!A:A,0))=TRUE,"X",".")</f>
        <v>.</v>
      </c>
      <c r="I6" s="51">
        <f>MATCH(B6,Chegada!B:B,0)</f>
        <v>28</v>
      </c>
      <c r="J6" s="41">
        <f ca="1">OFFSET(Ratings!$A$1,MATCH(B6,Ratings!B:B,0)-1,0)</f>
        <v>634</v>
      </c>
      <c r="K6" s="42" t="str">
        <f ca="1">OFFSET(Ratings!$A$1,MATCH(B6,Ratings!B:B,0)-1,1)</f>
        <v>Tucunare</v>
      </c>
      <c r="L6" s="42" t="str">
        <f ca="1">OFFSET(Ratings!$A$1,MATCH(B6,Ratings!B:B,0)-1,2)</f>
        <v>Brasilia 32</v>
      </c>
      <c r="M6" s="41" t="str">
        <f t="shared" si="1"/>
        <v>B32</v>
      </c>
      <c r="N6" s="41">
        <f t="shared" si="2"/>
        <v>5</v>
      </c>
      <c r="O6" s="41" t="str">
        <f t="shared" si="3"/>
        <v>ICJG</v>
      </c>
      <c r="P6" s="43">
        <f ca="1">OFFSET(Ratings!$A$1,MATCH(B6,Ratings!B:B,0)-1,OFFSET(Classes!$C$1,MATCH(C6,Classes!A:A,0)-1,0)-1)</f>
        <v>1</v>
      </c>
    </row>
    <row r="7" spans="1:16" x14ac:dyDescent="0.25">
      <c r="A7" s="41">
        <v>6</v>
      </c>
      <c r="B7" s="95" t="s">
        <v>257</v>
      </c>
      <c r="C7" s="39" t="s">
        <v>45</v>
      </c>
      <c r="D7" s="41" t="str">
        <f>IF(ISERROR(MATCH(C7,Classes!A:A,0))=FALSE,".","X")</f>
        <v>.</v>
      </c>
      <c r="E7" s="39">
        <v>4</v>
      </c>
      <c r="F7" s="41" t="str">
        <f t="shared" si="0"/>
        <v>.</v>
      </c>
      <c r="G7" s="39" t="s">
        <v>853</v>
      </c>
      <c r="H7" s="41" t="str">
        <f>IF(ISERROR(MATCH(G7,Clubes!A:A,0))=TRUE,"X",".")</f>
        <v>.</v>
      </c>
      <c r="I7" s="51">
        <f>MATCH(B7,Chegada!B:B,0)</f>
        <v>38</v>
      </c>
      <c r="J7" s="41">
        <f ca="1">OFFSET(Ratings!$A$1,MATCH(B7,Ratings!B:B,0)-1,0)</f>
        <v>3006</v>
      </c>
      <c r="K7" s="42" t="str">
        <f ca="1">OFFSET(Ratings!$A$1,MATCH(B7,Ratings!B:B,0)-1,1)</f>
        <v>Chame</v>
      </c>
      <c r="L7" s="42" t="str">
        <f ca="1">OFFSET(Ratings!$A$1,MATCH(B7,Ratings!B:B,0)-1,2)</f>
        <v>Delta 26</v>
      </c>
      <c r="M7" s="41" t="str">
        <f t="shared" si="1"/>
        <v>BPA</v>
      </c>
      <c r="N7" s="41">
        <f t="shared" si="2"/>
        <v>4</v>
      </c>
      <c r="O7" s="41" t="str">
        <f t="shared" si="3"/>
        <v>PCSF</v>
      </c>
      <c r="P7" s="43">
        <f ca="1">OFFSET(Ratings!$A$1,MATCH(B7,Ratings!B:B,0)-1,OFFSET(Classes!$C$1,MATCH(C7,Classes!A:A,0)-1,0)-1)</f>
        <v>1</v>
      </c>
    </row>
    <row r="8" spans="1:16" x14ac:dyDescent="0.25">
      <c r="A8" s="41">
        <v>7</v>
      </c>
      <c r="B8" s="95" t="s">
        <v>985</v>
      </c>
      <c r="C8" s="39" t="s">
        <v>45</v>
      </c>
      <c r="D8" s="41" t="str">
        <f>IF(ISERROR(MATCH(C8,Classes!A:A,0))=FALSE,".","X")</f>
        <v>.</v>
      </c>
      <c r="E8" s="39">
        <v>4</v>
      </c>
      <c r="F8" s="41" t="str">
        <f t="shared" si="0"/>
        <v>.</v>
      </c>
      <c r="G8" s="39" t="s">
        <v>844</v>
      </c>
      <c r="H8" s="41" t="str">
        <f>IF(ISERROR(MATCH(G8,Clubes!A:A,0))=TRUE,"X",".")</f>
        <v>.</v>
      </c>
      <c r="I8" s="51">
        <f>MATCH(B8,Chegada!B:B,0)</f>
        <v>21</v>
      </c>
      <c r="J8" s="41" t="str">
        <f ca="1">OFFSET(Ratings!$A$1,MATCH(B8,Ratings!B:B,0)-1,0)</f>
        <v>s/n</v>
      </c>
      <c r="K8" s="42" t="str">
        <f ca="1">OFFSET(Ratings!$A$1,MATCH(B8,Ratings!B:B,0)-1,1)</f>
        <v>Maracana</v>
      </c>
      <c r="L8" s="42" t="str">
        <f ca="1">OFFSET(Ratings!$A$1,MATCH(B8,Ratings!B:B,0)-1,2)</f>
        <v>J 24</v>
      </c>
      <c r="M8" s="41" t="str">
        <f t="shared" si="1"/>
        <v>BPA</v>
      </c>
      <c r="N8" s="41">
        <f t="shared" si="2"/>
        <v>4</v>
      </c>
      <c r="O8" s="41" t="str">
        <f t="shared" si="3"/>
        <v>GVEN</v>
      </c>
      <c r="P8" s="43">
        <f ca="1">OFFSET(Ratings!$A$1,MATCH(B8,Ratings!B:B,0)-1,OFFSET(Classes!$C$1,MATCH(C8,Classes!A:A,0)-1,0)-1)</f>
        <v>1</v>
      </c>
    </row>
    <row r="9" spans="1:16" x14ac:dyDescent="0.25">
      <c r="A9" s="41">
        <v>8</v>
      </c>
      <c r="B9" s="95" t="s">
        <v>988</v>
      </c>
      <c r="C9" s="39" t="s">
        <v>45</v>
      </c>
      <c r="D9" s="41" t="str">
        <f>IF(ISERROR(MATCH(C9,Classes!A:A,0))=FALSE,".","X")</f>
        <v>.</v>
      </c>
      <c r="E9" s="39">
        <v>3</v>
      </c>
      <c r="F9" s="41" t="str">
        <f t="shared" si="0"/>
        <v>.</v>
      </c>
      <c r="G9" s="39" t="s">
        <v>861</v>
      </c>
      <c r="H9" s="41" t="str">
        <f>IF(ISERROR(MATCH(G9,Clubes!A:A,0))=TRUE,"X",".")</f>
        <v>.</v>
      </c>
      <c r="I9" s="51">
        <f>MATCH(B9,Chegada!B:B,0)</f>
        <v>35</v>
      </c>
      <c r="J9" s="41">
        <f ca="1">OFFSET(Ratings!$A$1,MATCH(B9,Ratings!B:B,0)-1,0)</f>
        <v>692</v>
      </c>
      <c r="K9" s="42" t="str">
        <f ca="1">OFFSET(Ratings!$A$1,MATCH(B9,Ratings!B:B,0)-1,1)</f>
        <v>Ycthos</v>
      </c>
      <c r="L9" s="42" t="str">
        <f ca="1">OFFSET(Ratings!$A$1,MATCH(B9,Ratings!B:B,0)-1,2)</f>
        <v>Veleiro 27 Pes</v>
      </c>
      <c r="M9" s="41" t="str">
        <f t="shared" si="1"/>
        <v>BPA</v>
      </c>
      <c r="N9" s="41">
        <f t="shared" si="2"/>
        <v>3</v>
      </c>
      <c r="O9" s="41" t="str">
        <f t="shared" si="3"/>
        <v>N</v>
      </c>
      <c r="P9" s="43">
        <f ca="1">OFFSET(Ratings!$A$1,MATCH(B9,Ratings!B:B,0)-1,OFFSET(Classes!$C$1,MATCH(C9,Classes!A:A,0)-1,0)-1)</f>
        <v>1</v>
      </c>
    </row>
    <row r="10" spans="1:16" x14ac:dyDescent="0.25">
      <c r="A10" s="41">
        <v>9</v>
      </c>
      <c r="B10" s="95" t="s">
        <v>879</v>
      </c>
      <c r="C10" s="39" t="s">
        <v>46</v>
      </c>
      <c r="D10" s="41" t="str">
        <f>IF(ISERROR(MATCH(C10,Classes!A:A,0))=FALSE,".","X")</f>
        <v>.</v>
      </c>
      <c r="E10" s="39">
        <v>3</v>
      </c>
      <c r="F10" s="41" t="str">
        <f t="shared" si="0"/>
        <v>.</v>
      </c>
      <c r="G10" s="39" t="s">
        <v>821</v>
      </c>
      <c r="H10" s="41" t="str">
        <f>IF(ISERROR(MATCH(G10,Clubes!A:A,0))=TRUE,"X",".")</f>
        <v>.</v>
      </c>
      <c r="I10" s="51">
        <f>MATCH(B10,Chegada!B:B,0)</f>
        <v>33</v>
      </c>
      <c r="J10" s="41">
        <f ca="1">OFFSET(Ratings!$A$1,MATCH(B10,Ratings!B:B,0)-1,0)</f>
        <v>2415</v>
      </c>
      <c r="K10" s="42" t="str">
        <f ca="1">OFFSET(Ratings!$A$1,MATCH(B10,Ratings!B:B,0)-1,1)</f>
        <v>A'Uwe</v>
      </c>
      <c r="L10" s="42" t="str">
        <f ca="1">OFFSET(Ratings!$A$1,MATCH(B10,Ratings!B:B,0)-1,2)</f>
        <v>Farr 31</v>
      </c>
      <c r="M10" s="41" t="str">
        <f t="shared" si="1"/>
        <v>BPB</v>
      </c>
      <c r="N10" s="41">
        <f t="shared" si="2"/>
        <v>3</v>
      </c>
      <c r="O10" s="41" t="str">
        <f t="shared" si="3"/>
        <v>RYC</v>
      </c>
      <c r="P10" s="43">
        <f ca="1">OFFSET(Ratings!$A$1,MATCH(B10,Ratings!B:B,0)-1,OFFSET(Classes!$C$1,MATCH(C10,Classes!A:A,0)-1,0)-1)</f>
        <v>1</v>
      </c>
    </row>
    <row r="11" spans="1:16" x14ac:dyDescent="0.25">
      <c r="A11" s="41">
        <v>10</v>
      </c>
      <c r="B11" s="95" t="s">
        <v>866</v>
      </c>
      <c r="C11" s="39" t="s">
        <v>46</v>
      </c>
      <c r="D11" s="41" t="str">
        <f>IF(ISERROR(MATCH(C11,Classes!A:A,0))=FALSE,".","X")</f>
        <v>.</v>
      </c>
      <c r="E11" s="39">
        <v>4</v>
      </c>
      <c r="F11" s="41" t="str">
        <f t="shared" si="0"/>
        <v>.</v>
      </c>
      <c r="G11" s="39" t="s">
        <v>821</v>
      </c>
      <c r="H11" s="41" t="str">
        <f>IF(ISERROR(MATCH(G11,Clubes!A:A,0))=TRUE,"X",".")</f>
        <v>.</v>
      </c>
      <c r="I11" s="51">
        <f>MATCH(B11,Chegada!B:B,0)</f>
        <v>41</v>
      </c>
      <c r="J11" s="41">
        <f ca="1">OFFSET(Ratings!$A$1,MATCH(B11,Ratings!B:B,0)-1,0)</f>
        <v>1174</v>
      </c>
      <c r="K11" s="42" t="str">
        <f ca="1">OFFSET(Ratings!$A$1,MATCH(B11,Ratings!B:B,0)-1,1)</f>
        <v>Evasion</v>
      </c>
      <c r="L11" s="42" t="str">
        <f ca="1">OFFSET(Ratings!$A$1,MATCH(B11,Ratings!B:B,0)-1,2)</f>
        <v>Mod 30</v>
      </c>
      <c r="M11" s="41" t="str">
        <f t="shared" si="1"/>
        <v>BPB</v>
      </c>
      <c r="N11" s="41">
        <f t="shared" si="2"/>
        <v>4</v>
      </c>
      <c r="O11" s="41" t="str">
        <f t="shared" si="3"/>
        <v>RYC</v>
      </c>
      <c r="P11" s="43">
        <f ca="1">OFFSET(Ratings!$A$1,MATCH(B11,Ratings!B:B,0)-1,OFFSET(Classes!$C$1,MATCH(C11,Classes!A:A,0)-1,0)-1)</f>
        <v>1</v>
      </c>
    </row>
    <row r="12" spans="1:16" x14ac:dyDescent="0.25">
      <c r="A12" s="41">
        <v>11</v>
      </c>
      <c r="B12" s="95" t="s">
        <v>990</v>
      </c>
      <c r="C12" s="39" t="s">
        <v>46</v>
      </c>
      <c r="D12" s="41" t="str">
        <f>IF(ISERROR(MATCH(C12,Classes!A:A,0))=FALSE,".","X")</f>
        <v>.</v>
      </c>
      <c r="E12" s="39">
        <v>8</v>
      </c>
      <c r="F12" s="41" t="str">
        <f t="shared" si="0"/>
        <v>.</v>
      </c>
      <c r="G12" s="39" t="s">
        <v>827</v>
      </c>
      <c r="H12" s="41" t="str">
        <f>IF(ISERROR(MATCH(G12,Clubes!A:A,0))=TRUE,"X",".")</f>
        <v>.</v>
      </c>
      <c r="I12" s="51">
        <f>MATCH(B12,Chegada!B:B,0)</f>
        <v>18</v>
      </c>
      <c r="J12" s="41" t="str">
        <f ca="1">OFFSET(Ratings!$A$1,MATCH(B12,Ratings!B:B,0)-1,0)</f>
        <v>s/n</v>
      </c>
      <c r="K12" s="42" t="str">
        <f ca="1">OFFSET(Ratings!$A$1,MATCH(B12,Ratings!B:B,0)-1,1)</f>
        <v>Matriz</v>
      </c>
      <c r="L12" s="42" t="str">
        <f ca="1">OFFSET(Ratings!$A$1,MATCH(B12,Ratings!B:B,0)-1,2)</f>
        <v>Delta 32</v>
      </c>
      <c r="M12" s="41" t="str">
        <f t="shared" si="1"/>
        <v>BPB</v>
      </c>
      <c r="N12" s="41">
        <f t="shared" si="2"/>
        <v>8</v>
      </c>
      <c r="O12" s="41" t="str">
        <f t="shared" si="3"/>
        <v>CNC</v>
      </c>
      <c r="P12" s="43">
        <f ca="1">OFFSET(Ratings!$A$1,MATCH(B12,Ratings!B:B,0)-1,OFFSET(Classes!$C$1,MATCH(C12,Classes!A:A,0)-1,0)-1)</f>
        <v>1</v>
      </c>
    </row>
    <row r="13" spans="1:16" x14ac:dyDescent="0.25">
      <c r="A13" s="41">
        <v>12</v>
      </c>
      <c r="B13" s="95" t="s">
        <v>991</v>
      </c>
      <c r="C13" s="39" t="s">
        <v>46</v>
      </c>
      <c r="D13" s="41" t="str">
        <f>IF(ISERROR(MATCH(C13,Classes!A:A,0))=FALSE,".","X")</f>
        <v>.</v>
      </c>
      <c r="E13" s="39">
        <v>6</v>
      </c>
      <c r="F13" s="41" t="str">
        <f t="shared" si="0"/>
        <v>.</v>
      </c>
      <c r="G13" s="39" t="s">
        <v>827</v>
      </c>
      <c r="H13" s="41" t="str">
        <f>IF(ISERROR(MATCH(G13,Clubes!A:A,0))=TRUE,"X",".")</f>
        <v>.</v>
      </c>
      <c r="I13" s="51">
        <f>MATCH(B13,Chegada!B:B,0)</f>
        <v>19</v>
      </c>
      <c r="J13" s="41">
        <f ca="1">OFFSET(Ratings!$A$1,MATCH(B13,Ratings!B:B,0)-1,0)</f>
        <v>2644</v>
      </c>
      <c r="K13" s="42" t="str">
        <f ca="1">OFFSET(Ratings!$A$1,MATCH(B13,Ratings!B:B,0)-1,1)</f>
        <v>Orthos</v>
      </c>
      <c r="L13" s="42" t="str">
        <f ca="1">OFFSET(Ratings!$A$1,MATCH(B13,Ratings!B:B,0)-1,2)</f>
        <v>Veleiro 30 Pes</v>
      </c>
      <c r="M13" s="41" t="str">
        <f t="shared" si="1"/>
        <v>BPB</v>
      </c>
      <c r="N13" s="41">
        <f t="shared" si="2"/>
        <v>6</v>
      </c>
      <c r="O13" s="41" t="str">
        <f t="shared" si="3"/>
        <v>CNC</v>
      </c>
      <c r="P13" s="43">
        <f ca="1">OFFSET(Ratings!$A$1,MATCH(B13,Ratings!B:B,0)-1,OFFSET(Classes!$C$1,MATCH(C13,Classes!A:A,0)-1,0)-1)</f>
        <v>1</v>
      </c>
    </row>
    <row r="14" spans="1:16" x14ac:dyDescent="0.25">
      <c r="A14" s="41">
        <v>13</v>
      </c>
      <c r="B14" s="95" t="s">
        <v>922</v>
      </c>
      <c r="C14" s="39" t="s">
        <v>46</v>
      </c>
      <c r="D14" s="41" t="str">
        <f>IF(ISERROR(MATCH(C14,Classes!A:A,0))=FALSE,".","X")</f>
        <v>.</v>
      </c>
      <c r="E14" s="39">
        <v>2</v>
      </c>
      <c r="F14" s="41" t="str">
        <f t="shared" si="0"/>
        <v>.</v>
      </c>
      <c r="G14" s="39" t="s">
        <v>821</v>
      </c>
      <c r="H14" s="41" t="str">
        <f>IF(ISERROR(MATCH(G14,Clubes!A:A,0))=TRUE,"X",".")</f>
        <v>.</v>
      </c>
      <c r="I14" s="51">
        <f>MATCH(B14,Chegada!B:B,0)</f>
        <v>44</v>
      </c>
      <c r="J14" s="41" t="str">
        <f ca="1">OFFSET(Ratings!$A$1,MATCH(B14,Ratings!B:B,0)-1,0)</f>
        <v>(s/n)</v>
      </c>
      <c r="K14" s="42" t="str">
        <f ca="1">OFFSET(Ratings!$A$1,MATCH(B14,Ratings!B:B,0)-1,1)</f>
        <v>Porthos</v>
      </c>
      <c r="L14" s="42" t="str">
        <f ca="1">OFFSET(Ratings!$A$1,MATCH(B14,Ratings!B:B,0)-1,2)</f>
        <v>31 Pes</v>
      </c>
      <c r="M14" s="41" t="str">
        <f t="shared" si="1"/>
        <v>BPB</v>
      </c>
      <c r="N14" s="41">
        <f t="shared" si="2"/>
        <v>2</v>
      </c>
      <c r="O14" s="41" t="str">
        <f t="shared" si="3"/>
        <v>RYC</v>
      </c>
      <c r="P14" s="43">
        <f ca="1">OFFSET(Ratings!$A$1,MATCH(B14,Ratings!B:B,0)-1,OFFSET(Classes!$C$1,MATCH(C14,Classes!A:A,0)-1,0)-1)</f>
        <v>1</v>
      </c>
    </row>
    <row r="15" spans="1:16" x14ac:dyDescent="0.25">
      <c r="A15" s="41">
        <v>14</v>
      </c>
      <c r="B15" s="95" t="s">
        <v>900</v>
      </c>
      <c r="C15" s="39" t="s">
        <v>46</v>
      </c>
      <c r="D15" s="41" t="str">
        <f>IF(ISERROR(MATCH(C15,Classes!A:A,0))=FALSE,".","X")</f>
        <v>.</v>
      </c>
      <c r="E15" s="39">
        <v>5</v>
      </c>
      <c r="F15" s="41" t="str">
        <f t="shared" si="0"/>
        <v>.</v>
      </c>
      <c r="G15" s="39" t="s">
        <v>838</v>
      </c>
      <c r="H15" s="41" t="str">
        <f>IF(ISERROR(MATCH(G15,Clubes!A:A,0))=TRUE,"X",".")</f>
        <v>.</v>
      </c>
      <c r="I15" s="51">
        <f>MATCH(B15,Chegada!B:B,0)</f>
        <v>29</v>
      </c>
      <c r="J15" s="41">
        <f ca="1">OFFSET(Ratings!$A$1,MATCH(B15,Ratings!B:B,0)-1,0)</f>
        <v>30</v>
      </c>
      <c r="K15" s="42" t="str">
        <f ca="1">OFFSET(Ratings!$A$1,MATCH(B15,Ratings!B:B,0)-1,1)</f>
        <v>Teimosia 1</v>
      </c>
      <c r="L15" s="42" t="str">
        <f ca="1">OFFSET(Ratings!$A$1,MATCH(B15,Ratings!B:B,0)-1,2)</f>
        <v>Multicasco 30 Pes</v>
      </c>
      <c r="M15" s="41" t="str">
        <f t="shared" si="1"/>
        <v>BPB</v>
      </c>
      <c r="N15" s="41">
        <f t="shared" si="2"/>
        <v>5</v>
      </c>
      <c r="O15" s="41" t="str">
        <f t="shared" si="3"/>
        <v>ICJG</v>
      </c>
      <c r="P15" s="43">
        <f ca="1">OFFSET(Ratings!$A$1,MATCH(B15,Ratings!B:B,0)-1,OFFSET(Classes!$C$1,MATCH(C15,Classes!A:A,0)-1,0)-1)</f>
        <v>1</v>
      </c>
    </row>
    <row r="16" spans="1:16" x14ac:dyDescent="0.25">
      <c r="A16" s="41">
        <v>15</v>
      </c>
      <c r="B16" s="95" t="s">
        <v>1002</v>
      </c>
      <c r="C16" s="39" t="s">
        <v>46</v>
      </c>
      <c r="D16" s="41" t="str">
        <f>IF(ISERROR(MATCH(C16,Classes!A:A,0))=FALSE,".","X")</f>
        <v>.</v>
      </c>
      <c r="E16" s="39">
        <v>5</v>
      </c>
      <c r="F16" s="41" t="str">
        <f t="shared" si="0"/>
        <v>.</v>
      </c>
      <c r="G16" s="39" t="s">
        <v>827</v>
      </c>
      <c r="H16" s="41" t="str">
        <f>IF(ISERROR(MATCH(G16,Clubes!A:A,0))=TRUE,"X",".")</f>
        <v>.</v>
      </c>
      <c r="I16" s="51">
        <f>MATCH(B16,Chegada!B:B,0)</f>
        <v>20</v>
      </c>
      <c r="J16" s="41" t="str">
        <f ca="1">OFFSET(Ratings!$A$1,MATCH(B16,Ratings!B:B,0)-1,0)</f>
        <v>s/n</v>
      </c>
      <c r="K16" s="42" t="str">
        <f ca="1">OFFSET(Ratings!$A$1,MATCH(B16,Ratings!B:B,0)-1,1)</f>
        <v>Windstrats</v>
      </c>
      <c r="L16" s="42" t="str">
        <f ca="1">OFFSET(Ratings!$A$1,MATCH(B16,Ratings!B:B,0)-1,2)</f>
        <v>Veleiro 30 Pes</v>
      </c>
      <c r="M16" s="41" t="str">
        <f t="shared" si="1"/>
        <v>BPB</v>
      </c>
      <c r="N16" s="41">
        <f t="shared" si="2"/>
        <v>5</v>
      </c>
      <c r="O16" s="41" t="str">
        <f t="shared" si="3"/>
        <v>CNC</v>
      </c>
      <c r="P16" s="43">
        <f ca="1">OFFSET(Ratings!$A$1,MATCH(B16,Ratings!B:B,0)-1,OFFSET(Classes!$C$1,MATCH(C16,Classes!A:A,0)-1,0)-1)</f>
        <v>1</v>
      </c>
    </row>
    <row r="17" spans="1:16" x14ac:dyDescent="0.25">
      <c r="A17" s="41">
        <v>16</v>
      </c>
      <c r="B17" s="95" t="s">
        <v>769</v>
      </c>
      <c r="C17" s="39" t="s">
        <v>47</v>
      </c>
      <c r="D17" s="41" t="str">
        <f>IF(ISERROR(MATCH(C17,Classes!A:A,0))=FALSE,".","X")</f>
        <v>.</v>
      </c>
      <c r="E17" s="39">
        <v>7</v>
      </c>
      <c r="F17" s="41" t="str">
        <f t="shared" si="0"/>
        <v>.</v>
      </c>
      <c r="G17" s="39" t="s">
        <v>821</v>
      </c>
      <c r="H17" s="41" t="str">
        <f>IF(ISERROR(MATCH(G17,Clubes!A:A,0))=TRUE,"X",".")</f>
        <v>.</v>
      </c>
      <c r="I17" s="51">
        <f>MATCH(B17,Chegada!B:B,0)</f>
        <v>12</v>
      </c>
      <c r="J17" s="41">
        <f ca="1">OFFSET(Ratings!$A$1,MATCH(B17,Ratings!B:B,0)-1,0)</f>
        <v>1747</v>
      </c>
      <c r="K17" s="42" t="str">
        <f ca="1">OFFSET(Ratings!$A$1,MATCH(B17,Ratings!B:B,0)-1,1)</f>
        <v>Boa Sorte</v>
      </c>
      <c r="L17" s="42" t="str">
        <f ca="1">OFFSET(Ratings!$A$1,MATCH(B17,Ratings!B:B,0)-1,2)</f>
        <v>MB 45</v>
      </c>
      <c r="M17" s="41" t="str">
        <f t="shared" si="1"/>
        <v>BPC</v>
      </c>
      <c r="N17" s="41">
        <f t="shared" si="2"/>
        <v>7</v>
      </c>
      <c r="O17" s="41" t="str">
        <f t="shared" si="3"/>
        <v>RYC</v>
      </c>
      <c r="P17" s="43">
        <f ca="1">OFFSET(Ratings!$A$1,MATCH(B17,Ratings!B:B,0)-1,OFFSET(Classes!$C$1,MATCH(C17,Classes!A:A,0)-1,0)-1)</f>
        <v>1</v>
      </c>
    </row>
    <row r="18" spans="1:16" x14ac:dyDescent="0.25">
      <c r="A18" s="41">
        <v>17</v>
      </c>
      <c r="B18" s="95" t="s">
        <v>993</v>
      </c>
      <c r="C18" s="39" t="s">
        <v>47</v>
      </c>
      <c r="D18" s="41" t="str">
        <f>IF(ISERROR(MATCH(C18,Classes!A:A,0))=FALSE,".","X")</f>
        <v>.</v>
      </c>
      <c r="E18" s="39">
        <v>7</v>
      </c>
      <c r="F18" s="41" t="str">
        <f t="shared" si="0"/>
        <v>.</v>
      </c>
      <c r="G18" s="39" t="s">
        <v>861</v>
      </c>
      <c r="H18" s="41" t="str">
        <f>IF(ISERROR(MATCH(G18,Clubes!A:A,0))=TRUE,"X",".")</f>
        <v>.</v>
      </c>
      <c r="I18" s="51">
        <f>MATCH(B18,Chegada!B:B,0)</f>
        <v>16</v>
      </c>
      <c r="J18" s="41" t="str">
        <f ca="1">OFFSET(Ratings!$A$1,MATCH(B18,Ratings!B:B,0)-1,0)</f>
        <v>s/n</v>
      </c>
      <c r="K18" s="42" t="str">
        <f ca="1">OFFSET(Ratings!$A$1,MATCH(B18,Ratings!B:B,0)-1,1)</f>
        <v>Lamin</v>
      </c>
      <c r="L18" s="42" t="str">
        <f ca="1">OFFSET(Ratings!$A$1,MATCH(B18,Ratings!B:B,0)-1,2)</f>
        <v>Veleiro 44 Pes</v>
      </c>
      <c r="M18" s="41" t="str">
        <f t="shared" si="1"/>
        <v>BPC</v>
      </c>
      <c r="N18" s="41">
        <f t="shared" si="2"/>
        <v>7</v>
      </c>
      <c r="O18" s="41" t="str">
        <f t="shared" si="3"/>
        <v>N</v>
      </c>
      <c r="P18" s="43">
        <f ca="1">OFFSET(Ratings!$A$1,MATCH(B18,Ratings!B:B,0)-1,OFFSET(Classes!$C$1,MATCH(C18,Classes!A:A,0)-1,0)-1)</f>
        <v>1</v>
      </c>
    </row>
    <row r="19" spans="1:16" x14ac:dyDescent="0.25">
      <c r="A19" s="41">
        <v>18</v>
      </c>
      <c r="B19" s="95" t="s">
        <v>767</v>
      </c>
      <c r="C19" s="39" t="s">
        <v>47</v>
      </c>
      <c r="D19" s="41" t="str">
        <f>IF(ISERROR(MATCH(C19,Classes!A:A,0))=FALSE,".","X")</f>
        <v>.</v>
      </c>
      <c r="E19" s="39">
        <v>7</v>
      </c>
      <c r="F19" s="41" t="str">
        <f t="shared" si="0"/>
        <v>.</v>
      </c>
      <c r="G19" s="39" t="s">
        <v>821</v>
      </c>
      <c r="H19" s="41" t="str">
        <f>IF(ISERROR(MATCH(G19,Clubes!A:A,0))=TRUE,"X",".")</f>
        <v>.</v>
      </c>
      <c r="I19" s="51">
        <f>MATCH(B19,Chegada!B:B,0)</f>
        <v>4</v>
      </c>
      <c r="J19" s="41">
        <f ca="1">OFFSET(Ratings!$A$1,MATCH(B19,Ratings!B:B,0)-1,0)</f>
        <v>2240</v>
      </c>
      <c r="K19" s="42" t="str">
        <f ca="1">OFFSET(Ratings!$A$1,MATCH(B19,Ratings!B:B,0)-1,1)</f>
        <v>Samsara</v>
      </c>
      <c r="L19" s="42" t="str">
        <f ca="1">OFFSET(Ratings!$A$1,MATCH(B19,Ratings!B:B,0)-1,2)</f>
        <v>Carabelli 43</v>
      </c>
      <c r="M19" s="41" t="str">
        <f t="shared" si="1"/>
        <v>BPC</v>
      </c>
      <c r="N19" s="41">
        <f t="shared" si="2"/>
        <v>7</v>
      </c>
      <c r="O19" s="41" t="str">
        <f t="shared" si="3"/>
        <v>RYC</v>
      </c>
      <c r="P19" s="43">
        <f ca="1">OFFSET(Ratings!$A$1,MATCH(B19,Ratings!B:B,0)-1,OFFSET(Classes!$C$1,MATCH(C19,Classes!A:A,0)-1,0)-1)</f>
        <v>1</v>
      </c>
    </row>
    <row r="20" spans="1:16" x14ac:dyDescent="0.25">
      <c r="A20" s="41">
        <v>19</v>
      </c>
      <c r="B20" s="95" t="s">
        <v>893</v>
      </c>
      <c r="C20" s="39" t="s">
        <v>47</v>
      </c>
      <c r="D20" s="41" t="str">
        <f>IF(ISERROR(MATCH(C20,Classes!A:A,0))=FALSE,".","X")</f>
        <v>.</v>
      </c>
      <c r="E20" s="39">
        <v>8</v>
      </c>
      <c r="F20" s="41" t="str">
        <f t="shared" si="0"/>
        <v>.</v>
      </c>
      <c r="G20" s="39" t="s">
        <v>827</v>
      </c>
      <c r="H20" s="41" t="str">
        <f>IF(ISERROR(MATCH(G20,Clubes!A:A,0))=TRUE,"X",".")</f>
        <v>.</v>
      </c>
      <c r="I20" s="51">
        <f>MATCH(B20,Chegada!B:B,0)</f>
        <v>14</v>
      </c>
      <c r="J20" s="41">
        <f ca="1">OFFSET(Ratings!$A$1,MATCH(B20,Ratings!B:B,0)-1,0)</f>
        <v>2252</v>
      </c>
      <c r="K20" s="42" t="str">
        <f ca="1">OFFSET(Ratings!$A$1,MATCH(B20,Ratings!B:B,0)-1,1)</f>
        <v>Sanhaco II</v>
      </c>
      <c r="L20" s="42" t="str">
        <f ca="1">OFFSET(Ratings!$A$1,MATCH(B20,Ratings!B:B,0)-1,2)</f>
        <v>Delta 36</v>
      </c>
      <c r="M20" s="41" t="str">
        <f t="shared" si="1"/>
        <v>BPC</v>
      </c>
      <c r="N20" s="41">
        <f t="shared" si="2"/>
        <v>8</v>
      </c>
      <c r="O20" s="41" t="str">
        <f t="shared" si="3"/>
        <v>CNC</v>
      </c>
      <c r="P20" s="43">
        <f ca="1">OFFSET(Ratings!$A$1,MATCH(B20,Ratings!B:B,0)-1,OFFSET(Classes!$C$1,MATCH(C20,Classes!A:A,0)-1,0)-1)</f>
        <v>1</v>
      </c>
    </row>
    <row r="21" spans="1:16" x14ac:dyDescent="0.25">
      <c r="A21" s="41">
        <v>20</v>
      </c>
      <c r="B21" s="95" t="s">
        <v>596</v>
      </c>
      <c r="C21" s="39" t="s">
        <v>47</v>
      </c>
      <c r="D21" s="41" t="str">
        <f>IF(ISERROR(MATCH(C21,Classes!A:A,0))=FALSE,".","X")</f>
        <v>.</v>
      </c>
      <c r="E21" s="39">
        <v>1</v>
      </c>
      <c r="F21" s="41" t="str">
        <f t="shared" si="0"/>
        <v>.</v>
      </c>
      <c r="G21" s="39" t="s">
        <v>827</v>
      </c>
      <c r="H21" s="41" t="str">
        <f>IF(ISERROR(MATCH(G21,Clubes!A:A,0))=TRUE,"X",".")</f>
        <v>.</v>
      </c>
      <c r="I21" s="51">
        <f>MATCH(B21,Chegada!B:B,0)</f>
        <v>42</v>
      </c>
      <c r="J21" s="41" t="str">
        <f ca="1">OFFSET(Ratings!$A$1,MATCH(B21,Ratings!B:B,0)-1,0)</f>
        <v>s/n</v>
      </c>
      <c r="K21" s="42" t="str">
        <f ca="1">OFFSET(Ratings!$A$1,MATCH(B21,Ratings!B:B,0)-1,1)</f>
        <v>Sirius</v>
      </c>
      <c r="L21" s="42" t="str">
        <f ca="1">OFFSET(Ratings!$A$1,MATCH(B21,Ratings!B:B,0)-1,2)</f>
        <v>Delta 36</v>
      </c>
      <c r="M21" s="41" t="str">
        <f t="shared" si="1"/>
        <v>BPC</v>
      </c>
      <c r="N21" s="41">
        <f t="shared" si="2"/>
        <v>1</v>
      </c>
      <c r="O21" s="41" t="str">
        <f t="shared" si="3"/>
        <v>CNC</v>
      </c>
      <c r="P21" s="43">
        <f ca="1">OFFSET(Ratings!$A$1,MATCH(B21,Ratings!B:B,0)-1,OFFSET(Classes!$C$1,MATCH(C21,Classes!A:A,0)-1,0)-1)</f>
        <v>1</v>
      </c>
    </row>
    <row r="22" spans="1:16" x14ac:dyDescent="0.25">
      <c r="A22" s="41">
        <v>21</v>
      </c>
      <c r="B22" s="95" t="s">
        <v>721</v>
      </c>
      <c r="C22" s="39" t="s">
        <v>43</v>
      </c>
      <c r="D22" s="41" t="str">
        <f>IF(ISERROR(MATCH(C22,Classes!A:A,0))=FALSE,".","X")</f>
        <v>.</v>
      </c>
      <c r="E22" s="39">
        <v>13</v>
      </c>
      <c r="F22" s="41" t="str">
        <f t="shared" si="0"/>
        <v>.</v>
      </c>
      <c r="G22" s="39" t="s">
        <v>834</v>
      </c>
      <c r="H22" s="41" t="str">
        <f>IF(ISERROR(MATCH(G22,Clubes!A:A,0))=TRUE,"X",".")</f>
        <v>.</v>
      </c>
      <c r="I22" s="51">
        <f>MATCH(B22,Chegada!B:B,0)</f>
        <v>39</v>
      </c>
      <c r="J22" s="41">
        <f ca="1">OFFSET(Ratings!$A$1,MATCH(B22,Ratings!B:B,0)-1,0)</f>
        <v>77</v>
      </c>
      <c r="K22" s="42" t="str">
        <f ca="1">OFFSET(Ratings!$A$1,MATCH(B22,Ratings!B:B,0)-1,1)</f>
        <v>Cairu III</v>
      </c>
      <c r="L22" s="42" t="str">
        <f ca="1">OFFSET(Ratings!$A$1,MATCH(B22,Ratings!B:B,0)-1,2)</f>
        <v>Yole 48</v>
      </c>
      <c r="M22" s="41" t="str">
        <f t="shared" si="1"/>
        <v>CLA</v>
      </c>
      <c r="N22" s="41">
        <f t="shared" si="2"/>
        <v>13</v>
      </c>
      <c r="O22" s="41" t="str">
        <f t="shared" si="3"/>
        <v>ICRJ</v>
      </c>
      <c r="P22" s="43">
        <f ca="1">OFFSET(Ratings!$A$1,MATCH(B22,Ratings!B:B,0)-1,OFFSET(Classes!$C$1,MATCH(C22,Classes!A:A,0)-1,0)-1)</f>
        <v>0.9</v>
      </c>
    </row>
    <row r="23" spans="1:16" x14ac:dyDescent="0.25">
      <c r="A23" s="41">
        <v>22</v>
      </c>
      <c r="B23" s="95" t="s">
        <v>895</v>
      </c>
      <c r="C23" s="39" t="s">
        <v>43</v>
      </c>
      <c r="D23" s="41" t="str">
        <f>IF(ISERROR(MATCH(C23,Classes!A:A,0))=FALSE,".","X")</f>
        <v>.</v>
      </c>
      <c r="E23" s="39">
        <v>3</v>
      </c>
      <c r="F23" s="41" t="str">
        <f t="shared" si="0"/>
        <v>.</v>
      </c>
      <c r="G23" s="39" t="s">
        <v>821</v>
      </c>
      <c r="H23" s="41" t="str">
        <f>IF(ISERROR(MATCH(G23,Clubes!A:A,0))=TRUE,"X",".")</f>
        <v>.</v>
      </c>
      <c r="I23" s="51">
        <f>MATCH(B23,Chegada!B:B,0)</f>
        <v>26</v>
      </c>
      <c r="J23" s="41">
        <f ca="1">OFFSET(Ratings!$A$1,MATCH(B23,Ratings!B:B,0)-1,0)</f>
        <v>3</v>
      </c>
      <c r="K23" s="42" t="str">
        <f ca="1">OFFSET(Ratings!$A$1,MATCH(B23,Ratings!B:B,0)-1,1)</f>
        <v>Corsair</v>
      </c>
      <c r="L23" s="42" t="str">
        <f ca="1">OFFSET(Ratings!$A$1,MATCH(B23,Ratings!B:B,0)-1,2)</f>
        <v>Classico 26 Pes 1920</v>
      </c>
      <c r="M23" s="41" t="str">
        <f t="shared" si="1"/>
        <v>CLA</v>
      </c>
      <c r="N23" s="41">
        <f t="shared" si="2"/>
        <v>3</v>
      </c>
      <c r="O23" s="41" t="str">
        <f t="shared" si="3"/>
        <v>RYC</v>
      </c>
      <c r="P23" s="43">
        <f ca="1">OFFSET(Ratings!$A$1,MATCH(B23,Ratings!B:B,0)-1,OFFSET(Classes!$C$1,MATCH(C23,Classes!A:A,0)-1,0)-1)</f>
        <v>0.82599999999999996</v>
      </c>
    </row>
    <row r="24" spans="1:16" x14ac:dyDescent="0.25">
      <c r="A24" s="41">
        <v>23</v>
      </c>
      <c r="B24" s="95" t="s">
        <v>429</v>
      </c>
      <c r="C24" s="39" t="s">
        <v>43</v>
      </c>
      <c r="D24" s="41" t="str">
        <f>IF(ISERROR(MATCH(C24,Classes!A:A,0))=FALSE,".","X")</f>
        <v>.</v>
      </c>
      <c r="E24" s="39">
        <v>3</v>
      </c>
      <c r="F24" s="41" t="str">
        <f t="shared" si="0"/>
        <v>.</v>
      </c>
      <c r="G24" s="39" t="s">
        <v>821</v>
      </c>
      <c r="H24" s="41" t="str">
        <f>IF(ISERROR(MATCH(G24,Clubes!A:A,0))=TRUE,"X",".")</f>
        <v>.</v>
      </c>
      <c r="I24" s="51">
        <f>MATCH(B24,Chegada!B:B,0)</f>
        <v>25</v>
      </c>
      <c r="J24" s="41">
        <f ca="1">OFFSET(Ratings!$A$1,MATCH(B24,Ratings!B:B,0)-1,0)</f>
        <v>2</v>
      </c>
      <c r="K24" s="42" t="str">
        <f ca="1">OFFSET(Ratings!$A$1,MATCH(B24,Ratings!B:B,0)-1,1)</f>
        <v>Linie</v>
      </c>
      <c r="L24" s="42" t="str">
        <f ca="1">OFFSET(Ratings!$A$1,MATCH(B24,Ratings!B:B,0)-1,2)</f>
        <v>Dragao Hibrido</v>
      </c>
      <c r="M24" s="41" t="str">
        <f t="shared" si="1"/>
        <v>CLA</v>
      </c>
      <c r="N24" s="41">
        <f t="shared" si="2"/>
        <v>3</v>
      </c>
      <c r="O24" s="41" t="str">
        <f t="shared" si="3"/>
        <v>RYC</v>
      </c>
      <c r="P24" s="43">
        <f ca="1">OFFSET(Ratings!$A$1,MATCH(B24,Ratings!B:B,0)-1,OFFSET(Classes!$C$1,MATCH(C24,Classes!A:A,0)-1,0)-1)</f>
        <v>0.83850000000000002</v>
      </c>
    </row>
    <row r="25" spans="1:16" x14ac:dyDescent="0.25">
      <c r="A25" s="41">
        <v>24</v>
      </c>
      <c r="B25" s="95" t="s">
        <v>973</v>
      </c>
      <c r="C25" s="39" t="s">
        <v>933</v>
      </c>
      <c r="D25" s="41" t="str">
        <f>IF(ISERROR(MATCH(C25,Classes!A:A,0))=FALSE,".","X")</f>
        <v>.</v>
      </c>
      <c r="E25" s="39">
        <v>4</v>
      </c>
      <c r="F25" s="41" t="str">
        <f t="shared" si="0"/>
        <v>.</v>
      </c>
      <c r="G25" s="39" t="s">
        <v>834</v>
      </c>
      <c r="H25" s="41" t="str">
        <f>IF(ISERROR(MATCH(G25,Clubes!A:A,0))=TRUE,"X",".")</f>
        <v>.</v>
      </c>
      <c r="I25" s="51">
        <f>MATCH(B25,Chegada!B:B,0)</f>
        <v>8</v>
      </c>
      <c r="J25" s="41">
        <f ca="1">OFFSET(Ratings!$A$1,MATCH(B25,Ratings!B:B,0)-1,0)</f>
        <v>17</v>
      </c>
      <c r="K25" s="42" t="str">
        <f ca="1">OFFSET(Ratings!$A$1,MATCH(B25,Ratings!B:B,0)-1,1)</f>
        <v>Ah Muleque</v>
      </c>
      <c r="L25" s="42" t="str">
        <f ca="1">OFFSET(Ratings!$A$1,MATCH(B25,Ratings!B:B,0)-1,2)</f>
        <v>HPE 25</v>
      </c>
      <c r="M25" s="41" t="str">
        <f t="shared" si="1"/>
        <v>H25</v>
      </c>
      <c r="N25" s="41">
        <f t="shared" si="2"/>
        <v>4</v>
      </c>
      <c r="O25" s="41" t="str">
        <f t="shared" si="3"/>
        <v>ICRJ</v>
      </c>
      <c r="P25" s="43">
        <f ca="1">OFFSET(Ratings!$A$1,MATCH(B25,Ratings!B:B,0)-1,OFFSET(Classes!$C$1,MATCH(C25,Classes!A:A,0)-1,0)-1)</f>
        <v>1</v>
      </c>
    </row>
    <row r="26" spans="1:16" x14ac:dyDescent="0.25">
      <c r="A26" s="41">
        <v>25</v>
      </c>
      <c r="B26" s="95" t="s">
        <v>972</v>
      </c>
      <c r="C26" s="39" t="s">
        <v>933</v>
      </c>
      <c r="D26" s="41" t="str">
        <f>IF(ISERROR(MATCH(C26,Classes!A:A,0))=FALSE,".","X")</f>
        <v>.</v>
      </c>
      <c r="E26" s="39">
        <v>4</v>
      </c>
      <c r="F26" s="41" t="str">
        <f t="shared" si="0"/>
        <v>.</v>
      </c>
      <c r="G26" s="39" t="s">
        <v>844</v>
      </c>
      <c r="H26" s="41" t="str">
        <f>IF(ISERROR(MATCH(G26,Clubes!A:A,0))=TRUE,"X",".")</f>
        <v>.</v>
      </c>
      <c r="I26" s="51">
        <f>MATCH(B26,Chegada!B:B,0)</f>
        <v>13</v>
      </c>
      <c r="J26" s="41">
        <f ca="1">OFFSET(Ratings!$A$1,MATCH(B26,Ratings!B:B,0)-1,0)</f>
        <v>41</v>
      </c>
      <c r="K26" s="42" t="str">
        <f ca="1">OFFSET(Ratings!$A$1,MATCH(B26,Ratings!B:B,0)-1,1)</f>
        <v>Alcor</v>
      </c>
      <c r="L26" s="42" t="str">
        <f ca="1">OFFSET(Ratings!$A$1,MATCH(B26,Ratings!B:B,0)-1,2)</f>
        <v>HPE 25</v>
      </c>
      <c r="M26" s="41" t="str">
        <f t="shared" si="1"/>
        <v>H25</v>
      </c>
      <c r="N26" s="41">
        <f t="shared" si="2"/>
        <v>4</v>
      </c>
      <c r="O26" s="41" t="str">
        <f t="shared" si="3"/>
        <v>GVEN</v>
      </c>
      <c r="P26" s="43">
        <f ca="1">OFFSET(Ratings!$A$1,MATCH(B26,Ratings!B:B,0)-1,OFFSET(Classes!$C$1,MATCH(C26,Classes!A:A,0)-1,0)-1)</f>
        <v>1</v>
      </c>
    </row>
    <row r="27" spans="1:16" x14ac:dyDescent="0.25">
      <c r="A27" s="41">
        <v>26</v>
      </c>
      <c r="B27" s="95" t="s">
        <v>976</v>
      </c>
      <c r="C27" s="39" t="s">
        <v>933</v>
      </c>
      <c r="D27" s="41" t="str">
        <f>IF(ISERROR(MATCH(C27,Classes!A:A,0))=FALSE,".","X")</f>
        <v>.</v>
      </c>
      <c r="E27" s="39">
        <v>4</v>
      </c>
      <c r="F27" s="41" t="str">
        <f t="shared" si="0"/>
        <v>.</v>
      </c>
      <c r="G27" s="39" t="s">
        <v>978</v>
      </c>
      <c r="H27" s="41" t="str">
        <f>IF(ISERROR(MATCH(G27,Clubes!A:A,0))=TRUE,"X",".")</f>
        <v>.</v>
      </c>
      <c r="I27" s="51">
        <f>MATCH(B27,Chegada!B:B,0)</f>
        <v>7</v>
      </c>
      <c r="J27" s="41">
        <f ca="1">OFFSET(Ratings!$A$1,MATCH(B27,Ratings!B:B,0)-1,0)</f>
        <v>39</v>
      </c>
      <c r="K27" s="42" t="str">
        <f ca="1">OFFSET(Ratings!$A$1,MATCH(B27,Ratings!B:B,0)-1,1)</f>
        <v>Alhena</v>
      </c>
      <c r="L27" s="42" t="str">
        <f ca="1">OFFSET(Ratings!$A$1,MATCH(B27,Ratings!B:B,0)-1,2)</f>
        <v>HPE 25</v>
      </c>
      <c r="M27" s="41" t="str">
        <f t="shared" si="1"/>
        <v>H25</v>
      </c>
      <c r="N27" s="41">
        <f t="shared" si="2"/>
        <v>4</v>
      </c>
      <c r="O27" s="41" t="str">
        <f t="shared" si="3"/>
        <v>MB</v>
      </c>
      <c r="P27" s="43">
        <f ca="1">OFFSET(Ratings!$A$1,MATCH(B27,Ratings!B:B,0)-1,OFFSET(Classes!$C$1,MATCH(C27,Classes!A:A,0)-1,0)-1)</f>
        <v>1</v>
      </c>
    </row>
    <row r="28" spans="1:16" x14ac:dyDescent="0.25">
      <c r="A28" s="41">
        <v>27</v>
      </c>
      <c r="B28" s="95" t="s">
        <v>971</v>
      </c>
      <c r="C28" s="39" t="s">
        <v>933</v>
      </c>
      <c r="D28" s="41" t="str">
        <f>IF(ISERROR(MATCH(C28,Classes!A:A,0))=FALSE,".","X")</f>
        <v>.</v>
      </c>
      <c r="E28" s="39">
        <v>4</v>
      </c>
      <c r="F28" s="41" t="str">
        <f t="shared" si="0"/>
        <v>.</v>
      </c>
      <c r="G28" s="39" t="s">
        <v>844</v>
      </c>
      <c r="H28" s="41" t="str">
        <f>IF(ISERROR(MATCH(G28,Clubes!A:A,0))=TRUE,"X",".")</f>
        <v>.</v>
      </c>
      <c r="I28" s="51">
        <f>MATCH(B28,Chegada!B:B,0)</f>
        <v>22</v>
      </c>
      <c r="J28" s="41">
        <f ca="1">OFFSET(Ratings!$A$1,MATCH(B28,Ratings!B:B,0)-1,0)</f>
        <v>40</v>
      </c>
      <c r="K28" s="42" t="str">
        <f ca="1">OFFSET(Ratings!$A$1,MATCH(B28,Ratings!B:B,0)-1,1)</f>
        <v>Alifa</v>
      </c>
      <c r="L28" s="42" t="str">
        <f ca="1">OFFSET(Ratings!$A$1,MATCH(B28,Ratings!B:B,0)-1,2)</f>
        <v>HPE 25</v>
      </c>
      <c r="M28" s="41" t="str">
        <f t="shared" si="1"/>
        <v>H25</v>
      </c>
      <c r="N28" s="41">
        <f t="shared" si="2"/>
        <v>4</v>
      </c>
      <c r="O28" s="41" t="str">
        <f t="shared" si="3"/>
        <v>GVEN</v>
      </c>
      <c r="P28" s="43">
        <f ca="1">OFFSET(Ratings!$A$1,MATCH(B28,Ratings!B:B,0)-1,OFFSET(Classes!$C$1,MATCH(C28,Classes!A:A,0)-1,0)-1)</f>
        <v>1</v>
      </c>
    </row>
    <row r="29" spans="1:16" x14ac:dyDescent="0.25">
      <c r="A29" s="41">
        <v>28</v>
      </c>
      <c r="B29" s="95" t="s">
        <v>975</v>
      </c>
      <c r="C29" s="39" t="s">
        <v>933</v>
      </c>
      <c r="D29" s="41" t="str">
        <f>IF(ISERROR(MATCH(C29,Classes!A:A,0))=FALSE,".","X")</f>
        <v>.</v>
      </c>
      <c r="E29" s="39">
        <v>4</v>
      </c>
      <c r="F29" s="41" t="str">
        <f t="shared" si="0"/>
        <v>.</v>
      </c>
      <c r="G29" s="39" t="s">
        <v>844</v>
      </c>
      <c r="H29" s="41" t="str">
        <f>IF(ISERROR(MATCH(G29,Clubes!A:A,0))=TRUE,"X",".")</f>
        <v>.</v>
      </c>
      <c r="I29" s="51">
        <f>MATCH(B29,Chegada!B:B,0)</f>
        <v>48</v>
      </c>
      <c r="J29" s="41">
        <f ca="1">OFFSET(Ratings!$A$1,MATCH(B29,Ratings!B:B,0)-1,0)</f>
        <v>3940</v>
      </c>
      <c r="K29" s="42" t="str">
        <f ca="1">OFFSET(Ratings!$A$1,MATCH(B29,Ratings!B:B,0)-1,1)</f>
        <v>Alissa</v>
      </c>
      <c r="L29" s="42" t="str">
        <f ca="1">OFFSET(Ratings!$A$1,MATCH(B29,Ratings!B:B,0)-1,2)</f>
        <v>HPE 25</v>
      </c>
      <c r="M29" s="41" t="str">
        <f t="shared" si="1"/>
        <v>H25</v>
      </c>
      <c r="N29" s="41">
        <f t="shared" si="2"/>
        <v>4</v>
      </c>
      <c r="O29" s="41" t="str">
        <f t="shared" si="3"/>
        <v>GVEN</v>
      </c>
      <c r="P29" s="43">
        <f ca="1">OFFSET(Ratings!$A$1,MATCH(B29,Ratings!B:B,0)-1,OFFSET(Classes!$C$1,MATCH(C29,Classes!A:A,0)-1,0)-1)</f>
        <v>1</v>
      </c>
    </row>
    <row r="30" spans="1:16" x14ac:dyDescent="0.25">
      <c r="A30" s="41">
        <v>29</v>
      </c>
      <c r="B30" s="95" t="s">
        <v>977</v>
      </c>
      <c r="C30" s="39" t="s">
        <v>933</v>
      </c>
      <c r="D30" s="41" t="str">
        <f>IF(ISERROR(MATCH(C30,Classes!A:A,0))=FALSE,".","X")</f>
        <v>.</v>
      </c>
      <c r="E30" s="39">
        <v>4</v>
      </c>
      <c r="F30" s="41" t="str">
        <f t="shared" si="0"/>
        <v>.</v>
      </c>
      <c r="G30" s="39" t="s">
        <v>834</v>
      </c>
      <c r="H30" s="41" t="str">
        <f>IF(ISERROR(MATCH(G30,Clubes!A:A,0))=TRUE,"X",".")</f>
        <v>.</v>
      </c>
      <c r="I30" s="51">
        <f>MATCH(B30,Chegada!B:B,0)</f>
        <v>49</v>
      </c>
      <c r="J30" s="41">
        <f ca="1">OFFSET(Ratings!$A$1,MATCH(B30,Ratings!B:B,0)-1,0)</f>
        <v>58</v>
      </c>
      <c r="K30" s="42" t="str">
        <f ca="1">OFFSET(Ratings!$A$1,MATCH(B30,Ratings!B:B,0)-1,1)</f>
        <v>Bravissimo 5</v>
      </c>
      <c r="L30" s="42" t="str">
        <f ca="1">OFFSET(Ratings!$A$1,MATCH(B30,Ratings!B:B,0)-1,2)</f>
        <v>HPE 25</v>
      </c>
      <c r="M30" s="41" t="str">
        <f t="shared" si="1"/>
        <v>H25</v>
      </c>
      <c r="N30" s="41">
        <f t="shared" si="2"/>
        <v>4</v>
      </c>
      <c r="O30" s="41" t="str">
        <f t="shared" si="3"/>
        <v>ICRJ</v>
      </c>
      <c r="P30" s="43">
        <f ca="1">OFFSET(Ratings!$A$1,MATCH(B30,Ratings!B:B,0)-1,OFFSET(Classes!$C$1,MATCH(C30,Classes!A:A,0)-1,0)-1)</f>
        <v>1</v>
      </c>
    </row>
    <row r="31" spans="1:16" x14ac:dyDescent="0.25">
      <c r="A31" s="41">
        <v>30</v>
      </c>
      <c r="B31" s="95" t="s">
        <v>974</v>
      </c>
      <c r="C31" s="39" t="s">
        <v>933</v>
      </c>
      <c r="D31" s="41" t="str">
        <f>IF(ISERROR(MATCH(C31,Classes!A:A,0))=FALSE,".","X")</f>
        <v>.</v>
      </c>
      <c r="E31" s="39">
        <v>4</v>
      </c>
      <c r="F31" s="41" t="str">
        <f t="shared" si="0"/>
        <v>.</v>
      </c>
      <c r="G31" s="39" t="s">
        <v>834</v>
      </c>
      <c r="H31" s="41" t="str">
        <f>IF(ISERROR(MATCH(G31,Clubes!A:A,0))=TRUE,"X",".")</f>
        <v>.</v>
      </c>
      <c r="I31" s="51">
        <f>MATCH(B31,Chegada!B:B,0)</f>
        <v>9</v>
      </c>
      <c r="J31" s="41">
        <f ca="1">OFFSET(Ratings!$A$1,MATCH(B31,Ratings!B:B,0)-1,0)</f>
        <v>62</v>
      </c>
      <c r="K31" s="42" t="str">
        <f ca="1">OFFSET(Ratings!$A$1,MATCH(B31,Ratings!B:B,0)-1,1)</f>
        <v>Carioca Fiote</v>
      </c>
      <c r="L31" s="42" t="str">
        <f ca="1">OFFSET(Ratings!$A$1,MATCH(B31,Ratings!B:B,0)-1,2)</f>
        <v>HPE 25</v>
      </c>
      <c r="M31" s="41" t="str">
        <f t="shared" si="1"/>
        <v>H25</v>
      </c>
      <c r="N31" s="41">
        <f t="shared" si="2"/>
        <v>4</v>
      </c>
      <c r="O31" s="41" t="str">
        <f t="shared" si="3"/>
        <v>ICRJ</v>
      </c>
      <c r="P31" s="43">
        <f ca="1">OFFSET(Ratings!$A$1,MATCH(B31,Ratings!B:B,0)-1,OFFSET(Classes!$C$1,MATCH(C31,Classes!A:A,0)-1,0)-1)</f>
        <v>1</v>
      </c>
    </row>
    <row r="32" spans="1:16" x14ac:dyDescent="0.25">
      <c r="A32" s="41">
        <v>31</v>
      </c>
      <c r="B32" s="95" t="s">
        <v>918</v>
      </c>
      <c r="C32" s="39" t="s">
        <v>933</v>
      </c>
      <c r="D32" s="41" t="str">
        <f>IF(ISERROR(MATCH(C32,Classes!A:A,0))=FALSE,".","X")</f>
        <v>.</v>
      </c>
      <c r="E32" s="39">
        <v>4</v>
      </c>
      <c r="F32" s="41" t="str">
        <f t="shared" si="0"/>
        <v>.</v>
      </c>
      <c r="G32" s="39" t="s">
        <v>834</v>
      </c>
      <c r="H32" s="41" t="str">
        <f>IF(ISERROR(MATCH(G32,Clubes!A:A,0))=TRUE,"X",".")</f>
        <v>.</v>
      </c>
      <c r="I32" s="51">
        <f>MATCH(B32,Chegada!B:B,0)</f>
        <v>11</v>
      </c>
      <c r="J32" s="41">
        <f ca="1">OFFSET(Ratings!$A$1,MATCH(B32,Ratings!B:B,0)-1,0)</f>
        <v>30</v>
      </c>
      <c r="K32" s="42" t="str">
        <f ca="1">OFFSET(Ratings!$A$1,MATCH(B32,Ratings!B:B,0)-1,1)</f>
        <v>Temiminos</v>
      </c>
      <c r="L32" s="42" t="str">
        <f ca="1">OFFSET(Ratings!$A$1,MATCH(B32,Ratings!B:B,0)-1,2)</f>
        <v>HPE 25</v>
      </c>
      <c r="M32" s="41" t="str">
        <f t="shared" si="1"/>
        <v>H25</v>
      </c>
      <c r="N32" s="41">
        <f t="shared" si="2"/>
        <v>4</v>
      </c>
      <c r="O32" s="41" t="str">
        <f t="shared" si="3"/>
        <v>ICRJ</v>
      </c>
      <c r="P32" s="43">
        <f ca="1">OFFSET(Ratings!$A$1,MATCH(B32,Ratings!B:B,0)-1,OFFSET(Classes!$C$1,MATCH(C32,Classes!A:A,0)-1,0)-1)</f>
        <v>1</v>
      </c>
    </row>
    <row r="33" spans="1:16" x14ac:dyDescent="0.25">
      <c r="A33" s="41">
        <v>32</v>
      </c>
      <c r="B33" s="95" t="s">
        <v>27</v>
      </c>
      <c r="C33" s="39" t="s">
        <v>41</v>
      </c>
      <c r="D33" s="41" t="str">
        <f>IF(ISERROR(MATCH(C33,Classes!A:A,0))=FALSE,".","X")</f>
        <v>.</v>
      </c>
      <c r="E33" s="39">
        <v>7</v>
      </c>
      <c r="F33" s="41" t="str">
        <f t="shared" si="0"/>
        <v>.</v>
      </c>
      <c r="G33" s="39" t="s">
        <v>834</v>
      </c>
      <c r="H33" s="41" t="str">
        <f>IF(ISERROR(MATCH(G33,Clubes!A:A,0))=TRUE,"X",".")</f>
        <v>.</v>
      </c>
      <c r="I33" s="51">
        <f>MATCH(B33,Chegada!B:B,0)</f>
        <v>10</v>
      </c>
      <c r="J33" s="41">
        <f ca="1">OFFSET(Ratings!$A$1,MATCH(B33,Ratings!B:B,0)-1,0)</f>
        <v>2262</v>
      </c>
      <c r="K33" s="42" t="str">
        <f ca="1">OFFSET(Ratings!$A$1,MATCH(B33,Ratings!B:B,0)-1,1)</f>
        <v>Esculacho</v>
      </c>
      <c r="L33" s="42" t="str">
        <f ca="1">OFFSET(Ratings!$A$1,MATCH(B33,Ratings!B:B,0)-1,2)</f>
        <v>Delta 36</v>
      </c>
      <c r="M33" s="41" t="str">
        <f t="shared" si="1"/>
        <v>IRC</v>
      </c>
      <c r="N33" s="41">
        <f t="shared" si="2"/>
        <v>7</v>
      </c>
      <c r="O33" s="41" t="str">
        <f t="shared" si="3"/>
        <v>ICRJ</v>
      </c>
      <c r="P33" s="43">
        <f ca="1">OFFSET(Ratings!$A$1,MATCH(B33,Ratings!B:B,0)-1,OFFSET(Classes!$C$1,MATCH(C33,Classes!A:A,0)-1,0)-1)</f>
        <v>0.99199999999999999</v>
      </c>
    </row>
    <row r="34" spans="1:16" x14ac:dyDescent="0.25">
      <c r="A34" s="41">
        <v>33</v>
      </c>
      <c r="B34" s="95" t="s">
        <v>35</v>
      </c>
      <c r="C34" s="39" t="s">
        <v>41</v>
      </c>
      <c r="D34" s="41" t="str">
        <f>IF(ISERROR(MATCH(C34,Classes!A:A,0))=FALSE,".","X")</f>
        <v>.</v>
      </c>
      <c r="E34" s="39">
        <v>2</v>
      </c>
      <c r="F34" s="41" t="str">
        <f t="shared" si="0"/>
        <v>.</v>
      </c>
      <c r="G34" s="39" t="s">
        <v>821</v>
      </c>
      <c r="H34" s="41" t="str">
        <f>IF(ISERROR(MATCH(G34,Clubes!A:A,0))=TRUE,"X",".")</f>
        <v>.</v>
      </c>
      <c r="I34" s="51">
        <f>MATCH(B34,Chegada!B:B,0)</f>
        <v>17</v>
      </c>
      <c r="J34" s="41">
        <f ca="1">OFFSET(Ratings!$A$1,MATCH(B34,Ratings!B:B,0)-1,0)</f>
        <v>2520</v>
      </c>
      <c r="K34" s="42" t="str">
        <f ca="1">OFFSET(Ratings!$A$1,MATCH(B34,Ratings!B:B,0)-1,1)</f>
        <v>Fregate</v>
      </c>
      <c r="L34" s="42" t="str">
        <f ca="1">OFFSET(Ratings!$A$1,MATCH(B34,Ratings!B:B,0)-1,2)</f>
        <v>Soling</v>
      </c>
      <c r="M34" s="41" t="str">
        <f t="shared" si="1"/>
        <v>IRC</v>
      </c>
      <c r="N34" s="41">
        <f t="shared" si="2"/>
        <v>2</v>
      </c>
      <c r="O34" s="41" t="str">
        <f t="shared" si="3"/>
        <v>RYC</v>
      </c>
      <c r="P34" s="43">
        <f ca="1">OFFSET(Ratings!$A$1,MATCH(B34,Ratings!B:B,0)-1,OFFSET(Classes!$C$1,MATCH(C34,Classes!A:A,0)-1,0)-1)</f>
        <v>0.88500000000000001</v>
      </c>
    </row>
    <row r="35" spans="1:16" x14ac:dyDescent="0.25">
      <c r="A35" s="41">
        <v>34</v>
      </c>
      <c r="B35" s="95" t="s">
        <v>69</v>
      </c>
      <c r="C35" s="39" t="s">
        <v>41</v>
      </c>
      <c r="D35" s="41" t="str">
        <f>IF(ISERROR(MATCH(C35,Classes!A:A,0))=FALSE,".","X")</f>
        <v>.</v>
      </c>
      <c r="E35" s="39">
        <v>3</v>
      </c>
      <c r="F35" s="41" t="str">
        <f t="shared" si="0"/>
        <v>.</v>
      </c>
      <c r="G35" s="39" t="s">
        <v>834</v>
      </c>
      <c r="H35" s="41" t="str">
        <f>IF(ISERROR(MATCH(G35,Clubes!A:A,0))=TRUE,"X",".")</f>
        <v>.</v>
      </c>
      <c r="I35" s="51">
        <f>MATCH(B35,Chegada!B:B,0)</f>
        <v>47</v>
      </c>
      <c r="J35" s="41">
        <f ca="1">OFFSET(Ratings!$A$1,MATCH(B35,Ratings!B:B,0)-1,0)</f>
        <v>2604</v>
      </c>
      <c r="K35" s="42" t="str">
        <f ca="1">OFFSET(Ratings!$A$1,MATCH(B35,Ratings!B:B,0)-1,1)</f>
        <v>Minna 1</v>
      </c>
      <c r="L35" s="42" t="str">
        <f ca="1">OFFSET(Ratings!$A$1,MATCH(B35,Ratings!B:B,0)-1,2)</f>
        <v>Elan 400</v>
      </c>
      <c r="M35" s="41" t="str">
        <f t="shared" si="1"/>
        <v>IRC</v>
      </c>
      <c r="N35" s="41">
        <f t="shared" si="2"/>
        <v>3</v>
      </c>
      <c r="O35" s="41" t="str">
        <f t="shared" si="3"/>
        <v>ICRJ</v>
      </c>
      <c r="P35" s="43">
        <f ca="1">OFFSET(Ratings!$A$1,MATCH(B35,Ratings!B:B,0)-1,OFFSET(Classes!$C$1,MATCH(C35,Classes!A:A,0)-1,0)-1)</f>
        <v>1.046</v>
      </c>
    </row>
    <row r="36" spans="1:16" x14ac:dyDescent="0.25">
      <c r="A36" s="41">
        <v>35</v>
      </c>
      <c r="B36" s="95" t="s">
        <v>81</v>
      </c>
      <c r="C36" s="39" t="s">
        <v>41</v>
      </c>
      <c r="D36" s="41" t="str">
        <f>IF(ISERROR(MATCH(C36,Classes!A:A,0))=FALSE,".","X")</f>
        <v>.</v>
      </c>
      <c r="E36" s="39">
        <v>12</v>
      </c>
      <c r="F36" s="41" t="str">
        <f t="shared" si="0"/>
        <v>.</v>
      </c>
      <c r="G36" s="39" t="s">
        <v>834</v>
      </c>
      <c r="H36" s="41" t="str">
        <f>IF(ISERROR(MATCH(G36,Clubes!A:A,0))=TRUE,"X",".")</f>
        <v>.</v>
      </c>
      <c r="I36" s="51">
        <f>MATCH(B36,Chegada!B:B,0)</f>
        <v>3</v>
      </c>
      <c r="J36" s="41">
        <f ca="1">OFFSET(Ratings!$A$1,MATCH(B36,Ratings!B:B,0)-1,0)</f>
        <v>2275</v>
      </c>
      <c r="K36" s="42" t="str">
        <f ca="1">OFFSET(Ratings!$A$1,MATCH(B36,Ratings!B:B,0)-1,1)</f>
        <v>Saravah</v>
      </c>
      <c r="L36" s="42" t="str">
        <f ca="1">OFFSET(Ratings!$A$1,MATCH(B36,Ratings!B:B,0)-1,2)</f>
        <v>Carabelli 54</v>
      </c>
      <c r="M36" s="41" t="str">
        <f t="shared" si="1"/>
        <v>IRC</v>
      </c>
      <c r="N36" s="41">
        <f t="shared" si="2"/>
        <v>12</v>
      </c>
      <c r="O36" s="41" t="str">
        <f t="shared" si="3"/>
        <v>ICRJ</v>
      </c>
      <c r="P36" s="43">
        <f ca="1">OFFSET(Ratings!$A$1,MATCH(B36,Ratings!B:B,0)-1,OFFSET(Classes!$C$1,MATCH(C36,Classes!A:A,0)-1,0)-1)</f>
        <v>1.1830000000000001</v>
      </c>
    </row>
    <row r="37" spans="1:16" x14ac:dyDescent="0.25">
      <c r="A37" s="41">
        <v>36</v>
      </c>
      <c r="B37" s="95" t="s">
        <v>969</v>
      </c>
      <c r="C37" s="39" t="s">
        <v>40</v>
      </c>
      <c r="D37" s="41" t="str">
        <f>IF(ISERROR(MATCH(C37,Classes!A:A,0))=FALSE,".","X")</f>
        <v>.</v>
      </c>
      <c r="E37" s="39">
        <v>10</v>
      </c>
      <c r="F37" s="41" t="str">
        <f t="shared" si="0"/>
        <v>.</v>
      </c>
      <c r="G37" s="39" t="s">
        <v>844</v>
      </c>
      <c r="H37" s="41" t="str">
        <f>IF(ISERROR(MATCH(G37,Clubes!A:A,0))=TRUE,"X",".")</f>
        <v>.</v>
      </c>
      <c r="I37" s="51">
        <f>MATCH(B37,Chegada!B:B,0)</f>
        <v>6</v>
      </c>
      <c r="J37" s="41">
        <f ca="1">OFFSET(Ratings!$A$1,MATCH(B37,Ratings!B:B,0)-1,0)</f>
        <v>2306</v>
      </c>
      <c r="K37" s="42" t="str">
        <f ca="1">OFFSET(Ratings!$A$1,MATCH(B37,Ratings!B:B,0)-1,1)</f>
        <v>Bijupira Capemisa</v>
      </c>
      <c r="L37" s="42" t="str">
        <f ca="1">OFFSET(Ratings!$A$1,MATCH(B37,Ratings!B:B,0)-1,2)</f>
        <v>First 40.7</v>
      </c>
      <c r="M37" s="41" t="str">
        <f t="shared" si="1"/>
        <v>ORC</v>
      </c>
      <c r="N37" s="41">
        <f t="shared" si="2"/>
        <v>10</v>
      </c>
      <c r="O37" s="41" t="str">
        <f t="shared" si="3"/>
        <v>GVEN</v>
      </c>
      <c r="P37" s="43">
        <f ca="1">OFFSET(Ratings!$A$1,MATCH(B37,Ratings!B:B,0)-1,OFFSET(Classes!$C$1,MATCH(C37,Classes!A:A,0)-1,0)-1)</f>
        <v>1.0355000000000001</v>
      </c>
    </row>
    <row r="38" spans="1:16" x14ac:dyDescent="0.25">
      <c r="A38" s="41">
        <v>37</v>
      </c>
      <c r="B38" s="95" t="s">
        <v>71</v>
      </c>
      <c r="C38" s="39" t="s">
        <v>40</v>
      </c>
      <c r="D38" s="41" t="str">
        <f>IF(ISERROR(MATCH(C38,Classes!A:A,0))=FALSE,".","X")</f>
        <v>.</v>
      </c>
      <c r="E38" s="39">
        <v>10</v>
      </c>
      <c r="F38" s="41" t="str">
        <f t="shared" si="0"/>
        <v>.</v>
      </c>
      <c r="G38" s="39" t="s">
        <v>827</v>
      </c>
      <c r="H38" s="41" t="str">
        <f>IF(ISERROR(MATCH(G38,Clubes!A:A,0))=TRUE,"X",".")</f>
        <v>.</v>
      </c>
      <c r="I38" s="51">
        <f>MATCH(B38,Chegada!B:B,0)</f>
        <v>5</v>
      </c>
      <c r="J38" s="41">
        <f ca="1">OFFSET(Ratings!$A$1,MATCH(B38,Ratings!B:B,0)-1,0)</f>
        <v>2305</v>
      </c>
      <c r="K38" s="42" t="str">
        <f ca="1">OFFSET(Ratings!$A$1,MATCH(B38,Ratings!B:B,0)-1,1)</f>
        <v>Miragem</v>
      </c>
      <c r="L38" s="42" t="str">
        <f ca="1">OFFSET(Ratings!$A$1,MATCH(B38,Ratings!B:B,0)-1,2)</f>
        <v>BB 40</v>
      </c>
      <c r="M38" s="41" t="str">
        <f t="shared" si="1"/>
        <v>ORC</v>
      </c>
      <c r="N38" s="41">
        <f t="shared" si="2"/>
        <v>10</v>
      </c>
      <c r="O38" s="41" t="str">
        <f t="shared" si="3"/>
        <v>CNC</v>
      </c>
      <c r="P38" s="43">
        <f ca="1">OFFSET(Ratings!$A$1,MATCH(B38,Ratings!B:B,0)-1,OFFSET(Classes!$C$1,MATCH(C38,Classes!A:A,0)-1,0)-1)</f>
        <v>1.0733999999999999</v>
      </c>
    </row>
    <row r="39" spans="1:16" x14ac:dyDescent="0.25">
      <c r="A39" s="41">
        <v>38</v>
      </c>
      <c r="B39" s="95" t="s">
        <v>91</v>
      </c>
      <c r="C39" s="39" t="s">
        <v>40</v>
      </c>
      <c r="D39" s="41" t="str">
        <f>IF(ISERROR(MATCH(C39,Classes!A:A,0))=FALSE,".","X")</f>
        <v>.</v>
      </c>
      <c r="E39" s="39">
        <v>5</v>
      </c>
      <c r="F39" s="41" t="str">
        <f t="shared" si="0"/>
        <v>.</v>
      </c>
      <c r="G39" s="39" t="s">
        <v>834</v>
      </c>
      <c r="H39" s="41" t="str">
        <f>IF(ISERROR(MATCH(G39,Clubes!A:A,0))=TRUE,"X",".")</f>
        <v>.</v>
      </c>
      <c r="I39" s="51">
        <f>MATCH(B39,Chegada!B:B,0)</f>
        <v>23</v>
      </c>
      <c r="J39" s="41">
        <f ca="1">OFFSET(Ratings!$A$1,MATCH(B39,Ratings!B:B,0)-1,0)</f>
        <v>2340</v>
      </c>
      <c r="K39" s="42" t="str">
        <f ca="1">OFFSET(Ratings!$A$1,MATCH(B39,Ratings!B:B,0)-1,1)</f>
        <v>Troyan</v>
      </c>
      <c r="L39" s="42" t="str">
        <f ca="1">OFFSET(Ratings!$A$1,MATCH(B39,Ratings!B:B,0)-1,2)</f>
        <v>Skipper 30</v>
      </c>
      <c r="M39" s="41" t="str">
        <f t="shared" si="1"/>
        <v>ORC</v>
      </c>
      <c r="N39" s="41">
        <f t="shared" si="2"/>
        <v>5</v>
      </c>
      <c r="O39" s="41" t="str">
        <f t="shared" si="3"/>
        <v>ICRJ</v>
      </c>
      <c r="P39" s="43">
        <f ca="1">OFFSET(Ratings!$A$1,MATCH(B39,Ratings!B:B,0)-1,OFFSET(Classes!$C$1,MATCH(C39,Classes!A:A,0)-1,0)-1)</f>
        <v>0.9143</v>
      </c>
    </row>
    <row r="40" spans="1:16" x14ac:dyDescent="0.25">
      <c r="A40" s="41">
        <v>39</v>
      </c>
      <c r="B40" s="95" t="s">
        <v>970</v>
      </c>
      <c r="C40" s="39" t="s">
        <v>40</v>
      </c>
      <c r="D40" s="41" t="str">
        <f>IF(ISERROR(MATCH(C40,Classes!A:A,0))=FALSE,".","X")</f>
        <v>.</v>
      </c>
      <c r="E40" s="39">
        <v>10</v>
      </c>
      <c r="F40" s="41" t="str">
        <f t="shared" si="0"/>
        <v>.</v>
      </c>
      <c r="G40" s="39" t="s">
        <v>834</v>
      </c>
      <c r="H40" s="41" t="str">
        <f>IF(ISERROR(MATCH(G40,Clubes!A:A,0))=TRUE,"X",".")</f>
        <v>.</v>
      </c>
      <c r="I40" s="51">
        <f>MATCH(B40,Chegada!B:B,0)</f>
        <v>2</v>
      </c>
      <c r="J40" s="41">
        <f ca="1">OFFSET(Ratings!$A$1,MATCH(B40,Ratings!B:B,0)-1,0)</f>
        <v>2447</v>
      </c>
      <c r="K40" s="42" t="str">
        <f ca="1">OFFSET(Ratings!$A$1,MATCH(B40,Ratings!B:B,0)-1,1)</f>
        <v>Vesper IV</v>
      </c>
      <c r="L40" s="42" t="str">
        <f ca="1">OFFSET(Ratings!$A$1,MATCH(B40,Ratings!B:B,0)-1,2)</f>
        <v>S40</v>
      </c>
      <c r="M40" s="41" t="str">
        <f t="shared" si="1"/>
        <v>ORC</v>
      </c>
      <c r="N40" s="41">
        <f t="shared" si="2"/>
        <v>10</v>
      </c>
      <c r="O40" s="41" t="str">
        <f t="shared" si="3"/>
        <v>ICRJ</v>
      </c>
      <c r="P40" s="43">
        <f ca="1">OFFSET(Ratings!$A$1,MATCH(B40,Ratings!B:B,0)-1,OFFSET(Classes!$C$1,MATCH(C40,Classes!A:A,0)-1,0)-1)</f>
        <v>1.2045999999999999</v>
      </c>
    </row>
    <row r="41" spans="1:16" x14ac:dyDescent="0.25">
      <c r="A41" s="41">
        <v>40</v>
      </c>
      <c r="B41" s="95" t="s">
        <v>203</v>
      </c>
      <c r="C41" s="39" t="s">
        <v>42</v>
      </c>
      <c r="D41" s="41" t="str">
        <f>IF(ISERROR(MATCH(C41,Classes!A:A,0))=FALSE,".","X")</f>
        <v>.</v>
      </c>
      <c r="E41" s="39">
        <v>4</v>
      </c>
      <c r="F41" s="41" t="str">
        <f t="shared" si="0"/>
        <v>.</v>
      </c>
      <c r="G41" s="39" t="s">
        <v>861</v>
      </c>
      <c r="H41" s="41" t="str">
        <f>IF(ISERROR(MATCH(G41,Clubes!A:A,0))=TRUE,"X",".")</f>
        <v>.</v>
      </c>
      <c r="I41" s="51">
        <f>MATCH(B41,Chegada!B:B,0)</f>
        <v>34</v>
      </c>
      <c r="J41" s="41">
        <f ca="1">OFFSET(Ratings!$A$1,MATCH(B41,Ratings!B:B,0)-1,0)</f>
        <v>1933</v>
      </c>
      <c r="K41" s="42" t="str">
        <f ca="1">OFFSET(Ratings!$A$1,MATCH(B41,Ratings!B:B,0)-1,1)</f>
        <v>Blue Moon</v>
      </c>
      <c r="L41" s="42" t="str">
        <f ca="1">OFFSET(Ratings!$A$1,MATCH(B41,Ratings!B:B,0)-1,2)</f>
        <v>Ed 30 On Off</v>
      </c>
      <c r="M41" s="41" t="str">
        <f t="shared" si="1"/>
        <v>RGS</v>
      </c>
      <c r="N41" s="41">
        <f t="shared" si="2"/>
        <v>4</v>
      </c>
      <c r="O41" s="41" t="str">
        <f t="shared" si="3"/>
        <v>N</v>
      </c>
      <c r="P41" s="43">
        <f ca="1">OFFSET(Ratings!$A$1,MATCH(B41,Ratings!B:B,0)-1,OFFSET(Classes!$C$1,MATCH(C41,Classes!A:A,0)-1,0)-1)</f>
        <v>0.87250000000000005</v>
      </c>
    </row>
    <row r="42" spans="1:16" x14ac:dyDescent="0.25">
      <c r="A42" s="41">
        <v>41</v>
      </c>
      <c r="B42" s="95" t="s">
        <v>982</v>
      </c>
      <c r="C42" s="39" t="s">
        <v>42</v>
      </c>
      <c r="D42" s="41" t="str">
        <f>IF(ISERROR(MATCH(C42,Classes!A:A,0))=FALSE,".","X")</f>
        <v>.</v>
      </c>
      <c r="E42" s="39">
        <v>4</v>
      </c>
      <c r="F42" s="41" t="str">
        <f t="shared" si="0"/>
        <v>.</v>
      </c>
      <c r="G42" s="39" t="s">
        <v>861</v>
      </c>
      <c r="H42" s="41" t="str">
        <f>IF(ISERROR(MATCH(G42,Clubes!A:A,0))=TRUE,"X",".")</f>
        <v>.</v>
      </c>
      <c r="I42" s="51">
        <f>MATCH(B42,Chegada!B:B,0)</f>
        <v>43</v>
      </c>
      <c r="J42" s="41">
        <f ca="1">OFFSET(Ratings!$A$1,MATCH(B42,Ratings!B:B,0)-1,0)</f>
        <v>2003</v>
      </c>
      <c r="K42" s="42" t="str">
        <f ca="1">OFFSET(Ratings!$A$1,MATCH(B42,Ratings!B:B,0)-1,1)</f>
        <v>Carcara</v>
      </c>
      <c r="L42" s="42" t="str">
        <f ca="1">OFFSET(Ratings!$A$1,MATCH(B42,Ratings!B:B,0)-1,2)</f>
        <v>Rocket 23</v>
      </c>
      <c r="M42" s="41" t="str">
        <f t="shared" si="1"/>
        <v>RGS</v>
      </c>
      <c r="N42" s="41">
        <f t="shared" si="2"/>
        <v>4</v>
      </c>
      <c r="O42" s="41" t="str">
        <f t="shared" si="3"/>
        <v>N</v>
      </c>
      <c r="P42" s="43">
        <f ca="1">OFFSET(Ratings!$A$1,MATCH(B42,Ratings!B:B,0)-1,OFFSET(Classes!$C$1,MATCH(C42,Classes!A:A,0)-1,0)-1)</f>
        <v>0.8458</v>
      </c>
    </row>
    <row r="43" spans="1:16" x14ac:dyDescent="0.25">
      <c r="A43" s="41">
        <v>42</v>
      </c>
      <c r="B43" s="95" t="s">
        <v>983</v>
      </c>
      <c r="C43" s="39" t="s">
        <v>42</v>
      </c>
      <c r="D43" s="41" t="str">
        <f>IF(ISERROR(MATCH(C43,Classes!A:A,0))=FALSE,".","X")</f>
        <v>.</v>
      </c>
      <c r="E43" s="39">
        <v>5</v>
      </c>
      <c r="F43" s="41" t="str">
        <f t="shared" si="0"/>
        <v>.</v>
      </c>
      <c r="G43" s="39" t="s">
        <v>851</v>
      </c>
      <c r="H43" s="41" t="str">
        <f>IF(ISERROR(MATCH(G43,Clubes!A:A,0))=TRUE,"X",".")</f>
        <v>.</v>
      </c>
      <c r="I43" s="51">
        <f>MATCH(B43,Chegada!B:B,0)</f>
        <v>45</v>
      </c>
      <c r="J43" s="41">
        <f ca="1">OFFSET(Ratings!$A$1,MATCH(B43,Ratings!B:B,0)-1,0)</f>
        <v>1185</v>
      </c>
      <c r="K43" s="42" t="str">
        <f ca="1">OFFSET(Ratings!$A$1,MATCH(B43,Ratings!B:B,0)-1,1)</f>
        <v>CL Durf</v>
      </c>
      <c r="L43" s="42" t="str">
        <f ca="1">OFFSET(Ratings!$A$1,MATCH(B43,Ratings!B:B,0)-1,2)</f>
        <v>Fast 230</v>
      </c>
      <c r="M43" s="41" t="str">
        <f t="shared" si="1"/>
        <v>RGS</v>
      </c>
      <c r="N43" s="41">
        <f t="shared" si="2"/>
        <v>5</v>
      </c>
      <c r="O43" s="41" t="str">
        <f t="shared" si="3"/>
        <v>MG</v>
      </c>
      <c r="P43" s="43">
        <f ca="1">OFFSET(Ratings!$A$1,MATCH(B43,Ratings!B:B,0)-1,OFFSET(Classes!$C$1,MATCH(C43,Classes!A:A,0)-1,0)-1)</f>
        <v>0.80369999999999997</v>
      </c>
    </row>
    <row r="44" spans="1:16" x14ac:dyDescent="0.25">
      <c r="A44" s="41">
        <v>43</v>
      </c>
      <c r="B44" s="95" t="s">
        <v>278</v>
      </c>
      <c r="C44" s="39" t="s">
        <v>42</v>
      </c>
      <c r="D44" s="41" t="str">
        <f>IF(ISERROR(MATCH(C44,Classes!A:A,0))=FALSE,".","X")</f>
        <v>.</v>
      </c>
      <c r="E44" s="39">
        <v>5</v>
      </c>
      <c r="F44" s="41" t="str">
        <f t="shared" si="0"/>
        <v>.</v>
      </c>
      <c r="G44" s="39" t="s">
        <v>834</v>
      </c>
      <c r="H44" s="41" t="str">
        <f>IF(ISERROR(MATCH(G44,Clubes!A:A,0))=TRUE,"X",".")</f>
        <v>.</v>
      </c>
      <c r="I44" s="51">
        <f>MATCH(B44,Chegada!B:B,0)</f>
        <v>32</v>
      </c>
      <c r="J44" s="41">
        <f ca="1">OFFSET(Ratings!$A$1,MATCH(B44,Ratings!B:B,0)-1,0)</f>
        <v>2561</v>
      </c>
      <c r="K44" s="42" t="str">
        <f ca="1">OFFSET(Ratings!$A$1,MATCH(B44,Ratings!B:B,0)-1,1)</f>
        <v>Cristalino</v>
      </c>
      <c r="L44" s="42" t="str">
        <f ca="1">OFFSET(Ratings!$A$1,MATCH(B44,Ratings!B:B,0)-1,2)</f>
        <v>Carabelli 26</v>
      </c>
      <c r="M44" s="41" t="str">
        <f t="shared" si="1"/>
        <v>RGS</v>
      </c>
      <c r="N44" s="41">
        <f t="shared" si="2"/>
        <v>5</v>
      </c>
      <c r="O44" s="41" t="str">
        <f t="shared" si="3"/>
        <v>ICRJ</v>
      </c>
      <c r="P44" s="43">
        <f ca="1">OFFSET(Ratings!$A$1,MATCH(B44,Ratings!B:B,0)-1,OFFSET(Classes!$C$1,MATCH(C44,Classes!A:A,0)-1,0)-1)</f>
        <v>0.90859999999999996</v>
      </c>
    </row>
    <row r="45" spans="1:16" x14ac:dyDescent="0.25">
      <c r="A45" s="41">
        <v>44</v>
      </c>
      <c r="B45" s="95" t="s">
        <v>22</v>
      </c>
      <c r="C45" s="39" t="s">
        <v>42</v>
      </c>
      <c r="D45" s="41" t="str">
        <f>IF(ISERROR(MATCH(C45,Classes!A:A,0))=FALSE,".","X")</f>
        <v>.</v>
      </c>
      <c r="E45" s="39">
        <v>4</v>
      </c>
      <c r="F45" s="41" t="str">
        <f t="shared" si="0"/>
        <v>.</v>
      </c>
      <c r="G45" s="39" t="s">
        <v>834</v>
      </c>
      <c r="H45" s="41" t="str">
        <f>IF(ISERROR(MATCH(G45,Clubes!A:A,0))=TRUE,"X",".")</f>
        <v>.</v>
      </c>
      <c r="I45" s="51">
        <f>MATCH(B45,Chegada!B:B,0)</f>
        <v>36</v>
      </c>
      <c r="J45" s="41">
        <f ca="1">OFFSET(Ratings!$A$1,MATCH(B45,Ratings!B:B,0)-1,0)</f>
        <v>3008</v>
      </c>
      <c r="K45" s="42" t="str">
        <f ca="1">OFFSET(Ratings!$A$1,MATCH(B45,Ratings!B:B,0)-1,1)</f>
        <v>Dorf</v>
      </c>
      <c r="L45" s="42" t="str">
        <f ca="1">OFFSET(Ratings!$A$1,MATCH(B45,Ratings!B:B,0)-1,2)</f>
        <v>Delta 26</v>
      </c>
      <c r="M45" s="41" t="str">
        <f t="shared" si="1"/>
        <v>RGS</v>
      </c>
      <c r="N45" s="41">
        <f t="shared" si="2"/>
        <v>4</v>
      </c>
      <c r="O45" s="41" t="str">
        <f t="shared" si="3"/>
        <v>ICRJ</v>
      </c>
      <c r="P45" s="43">
        <f ca="1">OFFSET(Ratings!$A$1,MATCH(B45,Ratings!B:B,0)-1,OFFSET(Classes!$C$1,MATCH(C45,Classes!A:A,0)-1,0)-1)</f>
        <v>0.82230000000000003</v>
      </c>
    </row>
    <row r="46" spans="1:16" x14ac:dyDescent="0.25">
      <c r="A46" s="41">
        <v>45</v>
      </c>
      <c r="B46" s="95" t="s">
        <v>984</v>
      </c>
      <c r="C46" s="39" t="s">
        <v>42</v>
      </c>
      <c r="D46" s="41" t="str">
        <f>IF(ISERROR(MATCH(C46,Classes!A:A,0))=FALSE,".","X")</f>
        <v>.</v>
      </c>
      <c r="E46" s="39">
        <v>5</v>
      </c>
      <c r="F46" s="41" t="str">
        <f t="shared" si="0"/>
        <v>.</v>
      </c>
      <c r="G46" s="39" t="s">
        <v>823</v>
      </c>
      <c r="H46" s="41" t="str">
        <f>IF(ISERROR(MATCH(G46,Clubes!A:A,0))=TRUE,"X",".")</f>
        <v>.</v>
      </c>
      <c r="I46" s="51">
        <f>MATCH(B46,Chegada!B:B,0)</f>
        <v>46</v>
      </c>
      <c r="J46" s="41">
        <f ca="1">OFFSET(Ratings!$A$1,MATCH(B46,Ratings!B:B,0)-1,0)</f>
        <v>869</v>
      </c>
      <c r="K46" s="42" t="str">
        <f ca="1">OFFSET(Ratings!$A$1,MATCH(B46,Ratings!B:B,0)-1,1)</f>
        <v>Kharaka</v>
      </c>
      <c r="L46" s="42" t="str">
        <f ca="1">OFFSET(Ratings!$A$1,MATCH(B46,Ratings!B:B,0)-1,2)</f>
        <v>Fast 303 H.T.</v>
      </c>
      <c r="M46" s="41" t="str">
        <f t="shared" si="1"/>
        <v>RGS</v>
      </c>
      <c r="N46" s="41">
        <f t="shared" si="2"/>
        <v>5</v>
      </c>
      <c r="O46" s="41" t="str">
        <f t="shared" si="3"/>
        <v>ICB</v>
      </c>
      <c r="P46" s="43">
        <f ca="1">OFFSET(Ratings!$A$1,MATCH(B46,Ratings!B:B,0)-1,OFFSET(Classes!$C$1,MATCH(C46,Classes!A:A,0)-1,0)-1)</f>
        <v>0.83479999999999999</v>
      </c>
    </row>
    <row r="47" spans="1:16" x14ac:dyDescent="0.25">
      <c r="A47" s="41">
        <v>46</v>
      </c>
      <c r="B47" s="95" t="s">
        <v>980</v>
      </c>
      <c r="C47" s="39" t="s">
        <v>42</v>
      </c>
      <c r="D47" s="41" t="str">
        <f>IF(ISERROR(MATCH(C47,Classes!A:A,0))=FALSE,".","X")</f>
        <v>.</v>
      </c>
      <c r="E47" s="39">
        <v>8</v>
      </c>
      <c r="F47" s="41" t="str">
        <f t="shared" si="0"/>
        <v>.</v>
      </c>
      <c r="G47" s="39" t="s">
        <v>823</v>
      </c>
      <c r="H47" s="41" t="str">
        <f>IF(ISERROR(MATCH(G47,Clubes!A:A,0))=TRUE,"X",".")</f>
        <v>.</v>
      </c>
      <c r="I47" s="51">
        <f>MATCH(B47,Chegada!B:B,0)</f>
        <v>37</v>
      </c>
      <c r="J47" s="41">
        <f ca="1">OFFSET(Ratings!$A$1,MATCH(B47,Ratings!B:B,0)-1,0)</f>
        <v>1246</v>
      </c>
      <c r="K47" s="42" t="str">
        <f ca="1">OFFSET(Ratings!$A$1,MATCH(B47,Ratings!B:B,0)-1,1)</f>
        <v>Mano's Chopp</v>
      </c>
      <c r="L47" s="42" t="str">
        <f ca="1">OFFSET(Ratings!$A$1,MATCH(B47,Ratings!B:B,0)-1,2)</f>
        <v>Main 34</v>
      </c>
      <c r="M47" s="41" t="str">
        <f t="shared" si="1"/>
        <v>RGS</v>
      </c>
      <c r="N47" s="41">
        <f t="shared" si="2"/>
        <v>8</v>
      </c>
      <c r="O47" s="41" t="str">
        <f t="shared" si="3"/>
        <v>ICB</v>
      </c>
      <c r="P47" s="43">
        <f ca="1">OFFSET(Ratings!$A$1,MATCH(B47,Ratings!B:B,0)-1,OFFSET(Classes!$C$1,MATCH(C47,Classes!A:A,0)-1,0)-1)</f>
        <v>0.89700000000000002</v>
      </c>
    </row>
    <row r="48" spans="1:16" x14ac:dyDescent="0.25">
      <c r="A48" s="41">
        <v>47</v>
      </c>
      <c r="B48" s="95" t="s">
        <v>500</v>
      </c>
      <c r="C48" s="39" t="s">
        <v>42</v>
      </c>
      <c r="D48" s="41" t="str">
        <f>IF(ISERROR(MATCH(C48,Classes!A:A,0))=FALSE,".","X")</f>
        <v>.</v>
      </c>
      <c r="E48" s="39">
        <v>10</v>
      </c>
      <c r="F48" s="41" t="str">
        <f t="shared" si="0"/>
        <v>.</v>
      </c>
      <c r="G48" s="39" t="s">
        <v>834</v>
      </c>
      <c r="H48" s="41" t="str">
        <f>IF(ISERROR(MATCH(G48,Clubes!A:A,0))=TRUE,"X",".")</f>
        <v>.</v>
      </c>
      <c r="I48" s="51">
        <f>MATCH(B48,Chegada!B:B,0)</f>
        <v>24</v>
      </c>
      <c r="J48" s="41">
        <f ca="1">OFFSET(Ratings!$A$1,MATCH(B48,Ratings!B:B,0)-1,0)</f>
        <v>2120</v>
      </c>
      <c r="K48" s="42" t="str">
        <f ca="1">OFFSET(Ratings!$A$1,MATCH(B48,Ratings!B:B,0)-1,1)</f>
        <v>No Brainer</v>
      </c>
      <c r="L48" s="42" t="str">
        <f ca="1">OFFSET(Ratings!$A$1,MATCH(B48,Ratings!B:B,0)-1,2)</f>
        <v>Beneteau 47.7</v>
      </c>
      <c r="M48" s="41" t="str">
        <f t="shared" si="1"/>
        <v>RGS</v>
      </c>
      <c r="N48" s="41">
        <f t="shared" si="2"/>
        <v>10</v>
      </c>
      <c r="O48" s="41" t="str">
        <f t="shared" si="3"/>
        <v>ICRJ</v>
      </c>
      <c r="P48" s="43">
        <f ca="1">OFFSET(Ratings!$A$1,MATCH(B48,Ratings!B:B,0)-1,OFFSET(Classes!$C$1,MATCH(C48,Classes!A:A,0)-1,0)-1)</f>
        <v>1.0828</v>
      </c>
    </row>
    <row r="49" spans="1:16" x14ac:dyDescent="0.25">
      <c r="A49" s="41">
        <v>48</v>
      </c>
      <c r="B49" s="95" t="s">
        <v>981</v>
      </c>
      <c r="C49" s="39" t="s">
        <v>42</v>
      </c>
      <c r="D49" s="41" t="str">
        <f>IF(ISERROR(MATCH(C49,Classes!A:A,0))=FALSE,".","X")</f>
        <v>.</v>
      </c>
      <c r="E49" s="39">
        <v>8</v>
      </c>
      <c r="F49" s="41" t="str">
        <f t="shared" si="0"/>
        <v>.</v>
      </c>
      <c r="G49" s="39" t="s">
        <v>821</v>
      </c>
      <c r="H49" s="41" t="str">
        <f>IF(ISERROR(MATCH(G49,Clubes!A:A,0))=TRUE,"X",".")</f>
        <v>.</v>
      </c>
      <c r="I49" s="51">
        <f>MATCH(B49,Chegada!B:B,0)</f>
        <v>15</v>
      </c>
      <c r="J49" s="41">
        <f ca="1">OFFSET(Ratings!$A$1,MATCH(B49,Ratings!B:B,0)-1,0)</f>
        <v>2179</v>
      </c>
      <c r="K49" s="42" t="str">
        <f ca="1">OFFSET(Ratings!$A$1,MATCH(B49,Ratings!B:B,0)-1,1)</f>
        <v>Xekmat</v>
      </c>
      <c r="L49" s="42" t="str">
        <f ca="1">OFFSET(Ratings!$A$1,MATCH(B49,Ratings!B:B,0)-1,2)</f>
        <v>Multimar 32</v>
      </c>
      <c r="M49" s="41" t="str">
        <f t="shared" si="1"/>
        <v>RGS</v>
      </c>
      <c r="N49" s="41">
        <f t="shared" si="2"/>
        <v>8</v>
      </c>
      <c r="O49" s="41" t="str">
        <f t="shared" si="3"/>
        <v>RYC</v>
      </c>
      <c r="P49" s="43">
        <f ca="1">OFFSET(Ratings!$A$1,MATCH(B49,Ratings!B:B,0)-1,OFFSET(Classes!$C$1,MATCH(C49,Classes!A:A,0)-1,0)-1)</f>
        <v>0.94689999999999996</v>
      </c>
    </row>
  </sheetData>
  <sheetProtection algorithmName="SHA-512" hashValue="GSjugGu32fP6HR38tbAjmzWIz+IJHXozWH9+LPFYUdFAjE0BvpfwcFBst8SeD6oYjqqtrHEAHXPpJvD/nxT2gg==" saltValue="/QBGWt0IWSMRgFtg0o8Xpw==" spinCount="100000" sheet="1" objects="1" scenarios="1"/>
  <autoFilter ref="A1:P49" xr:uid="{76DD4D5F-741C-4D06-AA65-1DCD2CBFB651}"/>
  <sortState xmlns:xlrd2="http://schemas.microsoft.com/office/spreadsheetml/2017/richdata2" ref="A2:P49">
    <sortCondition ref="C2:C49"/>
    <sortCondition ref="B2:B49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A598B-201F-44FF-B88B-2ADB9DA19E32}">
  <dimension ref="A1:R49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" bestFit="1" customWidth="1"/>
    <col min="2" max="2" width="17" bestFit="1" customWidth="1"/>
    <col min="3" max="3" width="8.5703125" style="1" customWidth="1"/>
    <col min="4" max="4" width="3.140625" style="1" customWidth="1"/>
    <col min="5" max="5" width="6" style="1" customWidth="1"/>
    <col min="6" max="7" width="3.140625" style="1" customWidth="1"/>
    <col min="8" max="8" width="8" style="1" customWidth="1"/>
    <col min="9" max="9" width="2.28515625" style="1" customWidth="1"/>
    <col min="10" max="10" width="5.5703125" style="45" bestFit="1" customWidth="1"/>
    <col min="11" max="11" width="17" style="24" bestFit="1" customWidth="1"/>
    <col min="12" max="12" width="18.7109375" style="24" bestFit="1" customWidth="1"/>
    <col min="13" max="13" width="6.5703125" style="1" bestFit="1" customWidth="1"/>
    <col min="14" max="14" width="4.85546875" style="47" customWidth="1"/>
    <col min="15" max="15" width="6.140625" style="1" bestFit="1" customWidth="1"/>
    <col min="16" max="16" width="6.5703125" style="27" bestFit="1" customWidth="1"/>
    <col min="17" max="17" width="8.5703125" style="1" bestFit="1" customWidth="1"/>
    <col min="18" max="18" width="6" style="30" bestFit="1" customWidth="1"/>
  </cols>
  <sheetData>
    <row r="1" spans="1:18" s="28" customFormat="1" x14ac:dyDescent="0.25">
      <c r="A1" s="4" t="s">
        <v>862</v>
      </c>
      <c r="B1" s="4" t="s">
        <v>0</v>
      </c>
      <c r="C1" s="4" t="s">
        <v>763</v>
      </c>
      <c r="D1" s="4" t="s">
        <v>818</v>
      </c>
      <c r="E1" s="4" t="s">
        <v>782</v>
      </c>
      <c r="F1" s="4" t="s">
        <v>818</v>
      </c>
      <c r="G1" s="4" t="s">
        <v>818</v>
      </c>
      <c r="J1" s="44" t="s">
        <v>759</v>
      </c>
      <c r="K1" s="4" t="s">
        <v>758</v>
      </c>
      <c r="L1" s="4" t="s">
        <v>53</v>
      </c>
      <c r="M1" s="4" t="s">
        <v>50</v>
      </c>
      <c r="N1" s="46" t="s">
        <v>819</v>
      </c>
      <c r="O1" s="4" t="s">
        <v>820</v>
      </c>
      <c r="P1" s="29" t="s">
        <v>52</v>
      </c>
      <c r="Q1" s="4" t="s">
        <v>763</v>
      </c>
      <c r="R1" s="31" t="s">
        <v>782</v>
      </c>
    </row>
    <row r="2" spans="1:18" x14ac:dyDescent="0.25">
      <c r="A2" s="41">
        <v>1</v>
      </c>
      <c r="B2" s="37" t="s">
        <v>970</v>
      </c>
      <c r="C2" s="57">
        <v>0.62049768518518522</v>
      </c>
      <c r="D2" s="41" t="str">
        <f t="shared" ref="D2:D45" si="0">IF(ISNUMBER(C2)=TRUE,".","X")</f>
        <v>.</v>
      </c>
      <c r="E2" s="39"/>
      <c r="F2" s="41" t="str">
        <f>IF(LEN(E2)=0,".",IF(ISERROR(MATCH(E2,Siglas!A:A,0))=TRUE,"X","."))</f>
        <v>.</v>
      </c>
      <c r="G2" s="41" t="str">
        <f t="shared" ref="G2:G45" si="1">IF(C2=0,IF(LEN(E2)=3,".","X"),".")</f>
        <v>.</v>
      </c>
      <c r="H2" s="1" t="str">
        <f>IF(OR(D2="X",F2="X",G2="X")=TRUE,"&lt;== Erro","")</f>
        <v/>
      </c>
      <c r="J2" s="53">
        <f ca="1">OFFSET(Inscricao!$J$1,MATCH(B2,Inscricao!K:K,0)-1,0)</f>
        <v>2447</v>
      </c>
      <c r="K2" s="42" t="str">
        <f ca="1">OFFSET(Inscricao!$K$1,MATCH(B2,Inscricao!K:K,0)-1,0)</f>
        <v>Vesper IV</v>
      </c>
      <c r="L2" s="42" t="str">
        <f ca="1">OFFSET(Inscricao!$L$1,MATCH(B2,Inscricao!K:K,0)-1,0)</f>
        <v>S40</v>
      </c>
      <c r="M2" s="41" t="str">
        <f ca="1">OFFSET(Inscricao!$M$1,MATCH(B2,Inscricao!K:K,0)-1,0)</f>
        <v>ORC</v>
      </c>
      <c r="N2" s="54">
        <f ca="1">OFFSET(Inscricao!$N$1,MATCH(B2,Inscricao!K:K,0)-1,0)</f>
        <v>10</v>
      </c>
      <c r="O2" s="41" t="str">
        <f ca="1">OFFSET(Inscricao!$O$1,MATCH(B2,Inscricao!K:K,0)-1,0)</f>
        <v>ICRJ</v>
      </c>
      <c r="P2" s="43">
        <f ca="1">OFFSET(Inscricao!$P$1,MATCH(B2,Inscricao!K:K,0)-1,0)</f>
        <v>1.2045999999999999</v>
      </c>
      <c r="Q2" s="55">
        <f>C2*1</f>
        <v>0.62049768518518522</v>
      </c>
      <c r="R2" s="56">
        <f>E2</f>
        <v>0</v>
      </c>
    </row>
    <row r="3" spans="1:18" x14ac:dyDescent="0.25">
      <c r="A3" s="41">
        <v>2</v>
      </c>
      <c r="B3" s="37" t="s">
        <v>81</v>
      </c>
      <c r="C3" s="57">
        <v>0.62178240740740742</v>
      </c>
      <c r="D3" s="41" t="str">
        <f t="shared" si="0"/>
        <v>.</v>
      </c>
      <c r="E3" s="39"/>
      <c r="F3" s="41" t="str">
        <f>IF(LEN(E3)=0,".",IF(ISERROR(MATCH(E3,Siglas!A:A,0))=TRUE,"X","."))</f>
        <v>.</v>
      </c>
      <c r="G3" s="41" t="str">
        <f t="shared" si="1"/>
        <v>.</v>
      </c>
      <c r="H3" s="1" t="str">
        <f t="shared" ref="H3:H45" si="2">IF(OR(D3="X",F3="X",G3="X")=TRUE,"&lt;== Erro","")</f>
        <v/>
      </c>
      <c r="J3" s="53">
        <f ca="1">OFFSET(Inscricao!$J$1,MATCH(B3,Inscricao!K:K,0)-1,0)</f>
        <v>2275</v>
      </c>
      <c r="K3" s="42" t="str">
        <f ca="1">OFFSET(Inscricao!$K$1,MATCH(B3,Inscricao!K:K,0)-1,0)</f>
        <v>Saravah</v>
      </c>
      <c r="L3" s="42" t="str">
        <f ca="1">OFFSET(Inscricao!$L$1,MATCH(B3,Inscricao!K:K,0)-1,0)</f>
        <v>Carabelli 54</v>
      </c>
      <c r="M3" s="41" t="str">
        <f ca="1">OFFSET(Inscricao!$M$1,MATCH(B3,Inscricao!K:K,0)-1,0)</f>
        <v>IRC</v>
      </c>
      <c r="N3" s="54">
        <f ca="1">OFFSET(Inscricao!$N$1,MATCH(B3,Inscricao!K:K,0)-1,0)</f>
        <v>12</v>
      </c>
      <c r="O3" s="41" t="str">
        <f ca="1">OFFSET(Inscricao!$O$1,MATCH(B3,Inscricao!K:K,0)-1,0)</f>
        <v>ICRJ</v>
      </c>
      <c r="P3" s="43">
        <f ca="1">OFFSET(Inscricao!$P$1,MATCH(B3,Inscricao!K:K,0)-1,0)</f>
        <v>1.1830000000000001</v>
      </c>
      <c r="Q3" s="55">
        <f t="shared" ref="Q3:Q45" si="3">C3*1</f>
        <v>0.62178240740740742</v>
      </c>
      <c r="R3" s="56">
        <f t="shared" ref="R3:R45" si="4">E3</f>
        <v>0</v>
      </c>
    </row>
    <row r="4" spans="1:18" x14ac:dyDescent="0.25">
      <c r="A4" s="41">
        <v>3</v>
      </c>
      <c r="B4" s="37" t="s">
        <v>767</v>
      </c>
      <c r="C4" s="57">
        <v>0.62337962962962956</v>
      </c>
      <c r="D4" s="41" t="str">
        <f t="shared" si="0"/>
        <v>.</v>
      </c>
      <c r="E4" s="39"/>
      <c r="F4" s="41" t="str">
        <f>IF(LEN(E4)=0,".",IF(ISERROR(MATCH(E4,Siglas!A:A,0))=TRUE,"X","."))</f>
        <v>.</v>
      </c>
      <c r="G4" s="41" t="str">
        <f t="shared" si="1"/>
        <v>.</v>
      </c>
      <c r="H4" s="1" t="str">
        <f t="shared" si="2"/>
        <v/>
      </c>
      <c r="J4" s="53">
        <f ca="1">OFFSET(Inscricao!$J$1,MATCH(B4,Inscricao!K:K,0)-1,0)</f>
        <v>2240</v>
      </c>
      <c r="K4" s="42" t="str">
        <f ca="1">OFFSET(Inscricao!$K$1,MATCH(B4,Inscricao!K:K,0)-1,0)</f>
        <v>Samsara</v>
      </c>
      <c r="L4" s="42" t="str">
        <f ca="1">OFFSET(Inscricao!$L$1,MATCH(B4,Inscricao!K:K,0)-1,0)</f>
        <v>Carabelli 43</v>
      </c>
      <c r="M4" s="41" t="str">
        <f ca="1">OFFSET(Inscricao!$M$1,MATCH(B4,Inscricao!K:K,0)-1,0)</f>
        <v>BPC</v>
      </c>
      <c r="N4" s="54">
        <f ca="1">OFFSET(Inscricao!$N$1,MATCH(B4,Inscricao!K:K,0)-1,0)</f>
        <v>7</v>
      </c>
      <c r="O4" s="41" t="str">
        <f ca="1">OFFSET(Inscricao!$O$1,MATCH(B4,Inscricao!K:K,0)-1,0)</f>
        <v>RYC</v>
      </c>
      <c r="P4" s="43">
        <f ca="1">OFFSET(Inscricao!$P$1,MATCH(B4,Inscricao!K:K,0)-1,0)</f>
        <v>1</v>
      </c>
      <c r="Q4" s="55">
        <f t="shared" si="3"/>
        <v>0.62337962962962956</v>
      </c>
      <c r="R4" s="56">
        <f t="shared" si="4"/>
        <v>0</v>
      </c>
    </row>
    <row r="5" spans="1:18" x14ac:dyDescent="0.25">
      <c r="A5" s="41">
        <v>4</v>
      </c>
      <c r="B5" s="37" t="s">
        <v>71</v>
      </c>
      <c r="C5" s="57">
        <v>0.62649305555555557</v>
      </c>
      <c r="D5" s="41" t="str">
        <f t="shared" si="0"/>
        <v>.</v>
      </c>
      <c r="E5" s="39"/>
      <c r="F5" s="41" t="str">
        <f>IF(LEN(E5)=0,".",IF(ISERROR(MATCH(E5,Siglas!A:A,0))=TRUE,"X","."))</f>
        <v>.</v>
      </c>
      <c r="G5" s="41" t="str">
        <f t="shared" si="1"/>
        <v>.</v>
      </c>
      <c r="H5" s="1" t="str">
        <f t="shared" si="2"/>
        <v/>
      </c>
      <c r="J5" s="53">
        <f ca="1">OFFSET(Inscricao!$J$1,MATCH(B5,Inscricao!K:K,0)-1,0)</f>
        <v>2305</v>
      </c>
      <c r="K5" s="42" t="str">
        <f ca="1">OFFSET(Inscricao!$K$1,MATCH(B5,Inscricao!K:K,0)-1,0)</f>
        <v>Miragem</v>
      </c>
      <c r="L5" s="42" t="str">
        <f ca="1">OFFSET(Inscricao!$L$1,MATCH(B5,Inscricao!K:K,0)-1,0)</f>
        <v>BB 40</v>
      </c>
      <c r="M5" s="41" t="str">
        <f ca="1">OFFSET(Inscricao!$M$1,MATCH(B5,Inscricao!K:K,0)-1,0)</f>
        <v>ORC</v>
      </c>
      <c r="N5" s="54">
        <f ca="1">OFFSET(Inscricao!$N$1,MATCH(B5,Inscricao!K:K,0)-1,0)</f>
        <v>10</v>
      </c>
      <c r="O5" s="41" t="str">
        <f ca="1">OFFSET(Inscricao!$O$1,MATCH(B5,Inscricao!K:K,0)-1,0)</f>
        <v>CNC</v>
      </c>
      <c r="P5" s="43">
        <f ca="1">OFFSET(Inscricao!$P$1,MATCH(B5,Inscricao!K:K,0)-1,0)</f>
        <v>1.0733999999999999</v>
      </c>
      <c r="Q5" s="55">
        <f t="shared" si="3"/>
        <v>0.62649305555555557</v>
      </c>
      <c r="R5" s="56">
        <f t="shared" si="4"/>
        <v>0</v>
      </c>
    </row>
    <row r="6" spans="1:18" x14ac:dyDescent="0.25">
      <c r="A6" s="41">
        <v>5</v>
      </c>
      <c r="B6" s="37" t="s">
        <v>969</v>
      </c>
      <c r="C6" s="57">
        <v>0.62768518518518512</v>
      </c>
      <c r="D6" s="41" t="str">
        <f t="shared" si="0"/>
        <v>.</v>
      </c>
      <c r="E6" s="39"/>
      <c r="F6" s="41" t="str">
        <f>IF(LEN(E6)=0,".",IF(ISERROR(MATCH(E6,Siglas!A:A,0))=TRUE,"X","."))</f>
        <v>.</v>
      </c>
      <c r="G6" s="41" t="str">
        <f t="shared" si="1"/>
        <v>.</v>
      </c>
      <c r="H6" s="1" t="str">
        <f t="shared" si="2"/>
        <v/>
      </c>
      <c r="J6" s="53">
        <f ca="1">OFFSET(Inscricao!$J$1,MATCH(B6,Inscricao!K:K,0)-1,0)</f>
        <v>2306</v>
      </c>
      <c r="K6" s="42" t="str">
        <f ca="1">OFFSET(Inscricao!$K$1,MATCH(B6,Inscricao!K:K,0)-1,0)</f>
        <v>Bijupira Capemisa</v>
      </c>
      <c r="L6" s="42" t="str">
        <f ca="1">OFFSET(Inscricao!$L$1,MATCH(B6,Inscricao!K:K,0)-1,0)</f>
        <v>First 40.7</v>
      </c>
      <c r="M6" s="41" t="str">
        <f ca="1">OFFSET(Inscricao!$M$1,MATCH(B6,Inscricao!K:K,0)-1,0)</f>
        <v>ORC</v>
      </c>
      <c r="N6" s="54">
        <f ca="1">OFFSET(Inscricao!$N$1,MATCH(B6,Inscricao!K:K,0)-1,0)</f>
        <v>10</v>
      </c>
      <c r="O6" s="41" t="str">
        <f ca="1">OFFSET(Inscricao!$O$1,MATCH(B6,Inscricao!K:K,0)-1,0)</f>
        <v>GVEN</v>
      </c>
      <c r="P6" s="43">
        <f ca="1">OFFSET(Inscricao!$P$1,MATCH(B6,Inscricao!K:K,0)-1,0)</f>
        <v>1.0355000000000001</v>
      </c>
      <c r="Q6" s="55">
        <f t="shared" si="3"/>
        <v>0.62768518518518512</v>
      </c>
      <c r="R6" s="56">
        <f t="shared" si="4"/>
        <v>0</v>
      </c>
    </row>
    <row r="7" spans="1:18" x14ac:dyDescent="0.25">
      <c r="A7" s="41">
        <v>6</v>
      </c>
      <c r="B7" s="37" t="s">
        <v>976</v>
      </c>
      <c r="C7" s="57">
        <v>0.63149305555555557</v>
      </c>
      <c r="D7" s="41" t="str">
        <f t="shared" si="0"/>
        <v>.</v>
      </c>
      <c r="E7" s="39"/>
      <c r="F7" s="41" t="str">
        <f>IF(LEN(E7)=0,".",IF(ISERROR(MATCH(E7,Siglas!A:A,0))=TRUE,"X","."))</f>
        <v>.</v>
      </c>
      <c r="G7" s="41" t="str">
        <f t="shared" si="1"/>
        <v>.</v>
      </c>
      <c r="H7" s="1" t="str">
        <f t="shared" si="2"/>
        <v/>
      </c>
      <c r="J7" s="53">
        <f ca="1">OFFSET(Inscricao!$J$1,MATCH(B7,Inscricao!K:K,0)-1,0)</f>
        <v>39</v>
      </c>
      <c r="K7" s="42" t="str">
        <f ca="1">OFFSET(Inscricao!$K$1,MATCH(B7,Inscricao!K:K,0)-1,0)</f>
        <v>Alhena</v>
      </c>
      <c r="L7" s="42" t="str">
        <f ca="1">OFFSET(Inscricao!$L$1,MATCH(B7,Inscricao!K:K,0)-1,0)</f>
        <v>HPE 25</v>
      </c>
      <c r="M7" s="41" t="str">
        <f ca="1">OFFSET(Inscricao!$M$1,MATCH(B7,Inscricao!K:K,0)-1,0)</f>
        <v>H25</v>
      </c>
      <c r="N7" s="54">
        <f ca="1">OFFSET(Inscricao!$N$1,MATCH(B7,Inscricao!K:K,0)-1,0)</f>
        <v>4</v>
      </c>
      <c r="O7" s="41" t="str">
        <f ca="1">OFFSET(Inscricao!$O$1,MATCH(B7,Inscricao!K:K,0)-1,0)</f>
        <v>MB</v>
      </c>
      <c r="P7" s="43">
        <f ca="1">OFFSET(Inscricao!$P$1,MATCH(B7,Inscricao!K:K,0)-1,0)</f>
        <v>1</v>
      </c>
      <c r="Q7" s="55">
        <f t="shared" si="3"/>
        <v>0.63149305555555557</v>
      </c>
      <c r="R7" s="56">
        <f t="shared" si="4"/>
        <v>0</v>
      </c>
    </row>
    <row r="8" spans="1:18" x14ac:dyDescent="0.25">
      <c r="A8" s="41">
        <v>7</v>
      </c>
      <c r="B8" s="37" t="s">
        <v>973</v>
      </c>
      <c r="C8" s="57">
        <v>0.63285879629629627</v>
      </c>
      <c r="D8" s="41" t="str">
        <f t="shared" si="0"/>
        <v>.</v>
      </c>
      <c r="E8" s="39"/>
      <c r="F8" s="41" t="str">
        <f>IF(LEN(E8)=0,".",IF(ISERROR(MATCH(E8,Siglas!A:A,0))=TRUE,"X","."))</f>
        <v>.</v>
      </c>
      <c r="G8" s="41" t="str">
        <f t="shared" si="1"/>
        <v>.</v>
      </c>
      <c r="H8" s="1" t="str">
        <f t="shared" si="2"/>
        <v/>
      </c>
      <c r="J8" s="53">
        <f ca="1">OFFSET(Inscricao!$J$1,MATCH(B8,Inscricao!K:K,0)-1,0)</f>
        <v>17</v>
      </c>
      <c r="K8" s="42" t="str">
        <f ca="1">OFFSET(Inscricao!$K$1,MATCH(B8,Inscricao!K:K,0)-1,0)</f>
        <v>Ah Muleque</v>
      </c>
      <c r="L8" s="42" t="str">
        <f ca="1">OFFSET(Inscricao!$L$1,MATCH(B8,Inscricao!K:K,0)-1,0)</f>
        <v>HPE 25</v>
      </c>
      <c r="M8" s="41" t="str">
        <f ca="1">OFFSET(Inscricao!$M$1,MATCH(B8,Inscricao!K:K,0)-1,0)</f>
        <v>H25</v>
      </c>
      <c r="N8" s="54">
        <f ca="1">OFFSET(Inscricao!$N$1,MATCH(B8,Inscricao!K:K,0)-1,0)</f>
        <v>4</v>
      </c>
      <c r="O8" s="41" t="str">
        <f ca="1">OFFSET(Inscricao!$O$1,MATCH(B8,Inscricao!K:K,0)-1,0)</f>
        <v>ICRJ</v>
      </c>
      <c r="P8" s="43">
        <f ca="1">OFFSET(Inscricao!$P$1,MATCH(B8,Inscricao!K:K,0)-1,0)</f>
        <v>1</v>
      </c>
      <c r="Q8" s="55">
        <f t="shared" si="3"/>
        <v>0.63285879629629627</v>
      </c>
      <c r="R8" s="56">
        <f t="shared" si="4"/>
        <v>0</v>
      </c>
    </row>
    <row r="9" spans="1:18" x14ac:dyDescent="0.25">
      <c r="A9" s="41">
        <v>8</v>
      </c>
      <c r="B9" s="37" t="s">
        <v>974</v>
      </c>
      <c r="C9" s="57">
        <v>0.63290509259259264</v>
      </c>
      <c r="D9" s="41" t="str">
        <f t="shared" si="0"/>
        <v>.</v>
      </c>
      <c r="E9" s="39"/>
      <c r="F9" s="41" t="str">
        <f>IF(LEN(E9)=0,".",IF(ISERROR(MATCH(E9,Siglas!A:A,0))=TRUE,"X","."))</f>
        <v>.</v>
      </c>
      <c r="G9" s="41" t="str">
        <f t="shared" si="1"/>
        <v>.</v>
      </c>
      <c r="H9" s="1" t="str">
        <f t="shared" si="2"/>
        <v/>
      </c>
      <c r="J9" s="53">
        <f ca="1">OFFSET(Inscricao!$J$1,MATCH(B9,Inscricao!K:K,0)-1,0)</f>
        <v>62</v>
      </c>
      <c r="K9" s="42" t="str">
        <f ca="1">OFFSET(Inscricao!$K$1,MATCH(B9,Inscricao!K:K,0)-1,0)</f>
        <v>Carioca Fiote</v>
      </c>
      <c r="L9" s="42" t="str">
        <f ca="1">OFFSET(Inscricao!$L$1,MATCH(B9,Inscricao!K:K,0)-1,0)</f>
        <v>HPE 25</v>
      </c>
      <c r="M9" s="41" t="str">
        <f ca="1">OFFSET(Inscricao!$M$1,MATCH(B9,Inscricao!K:K,0)-1,0)</f>
        <v>H25</v>
      </c>
      <c r="N9" s="54">
        <f ca="1">OFFSET(Inscricao!$N$1,MATCH(B9,Inscricao!K:K,0)-1,0)</f>
        <v>4</v>
      </c>
      <c r="O9" s="41" t="str">
        <f ca="1">OFFSET(Inscricao!$O$1,MATCH(B9,Inscricao!K:K,0)-1,0)</f>
        <v>ICRJ</v>
      </c>
      <c r="P9" s="43">
        <f ca="1">OFFSET(Inscricao!$P$1,MATCH(B9,Inscricao!K:K,0)-1,0)</f>
        <v>1</v>
      </c>
      <c r="Q9" s="55">
        <f t="shared" si="3"/>
        <v>0.63290509259259264</v>
      </c>
      <c r="R9" s="56">
        <f t="shared" si="4"/>
        <v>0</v>
      </c>
    </row>
    <row r="10" spans="1:18" x14ac:dyDescent="0.25">
      <c r="A10" s="41">
        <v>9</v>
      </c>
      <c r="B10" s="37" t="s">
        <v>27</v>
      </c>
      <c r="C10" s="57">
        <v>0.63307870370370367</v>
      </c>
      <c r="D10" s="41" t="str">
        <f t="shared" si="0"/>
        <v>.</v>
      </c>
      <c r="E10" s="39"/>
      <c r="F10" s="41" t="str">
        <f>IF(LEN(E10)=0,".",IF(ISERROR(MATCH(E10,Siglas!A:A,0))=TRUE,"X","."))</f>
        <v>.</v>
      </c>
      <c r="G10" s="41" t="str">
        <f t="shared" si="1"/>
        <v>.</v>
      </c>
      <c r="H10" s="1" t="str">
        <f t="shared" si="2"/>
        <v/>
      </c>
      <c r="J10" s="53">
        <f ca="1">OFFSET(Inscricao!$J$1,MATCH(B10,Inscricao!K:K,0)-1,0)</f>
        <v>2262</v>
      </c>
      <c r="K10" s="42" t="str">
        <f ca="1">OFFSET(Inscricao!$K$1,MATCH(B10,Inscricao!K:K,0)-1,0)</f>
        <v>Esculacho</v>
      </c>
      <c r="L10" s="42" t="str">
        <f ca="1">OFFSET(Inscricao!$L$1,MATCH(B10,Inscricao!K:K,0)-1,0)</f>
        <v>Delta 36</v>
      </c>
      <c r="M10" s="41" t="str">
        <f ca="1">OFFSET(Inscricao!$M$1,MATCH(B10,Inscricao!K:K,0)-1,0)</f>
        <v>IRC</v>
      </c>
      <c r="N10" s="54">
        <f ca="1">OFFSET(Inscricao!$N$1,MATCH(B10,Inscricao!K:K,0)-1,0)</f>
        <v>7</v>
      </c>
      <c r="O10" s="41" t="str">
        <f ca="1">OFFSET(Inscricao!$O$1,MATCH(B10,Inscricao!K:K,0)-1,0)</f>
        <v>ICRJ</v>
      </c>
      <c r="P10" s="43">
        <f ca="1">OFFSET(Inscricao!$P$1,MATCH(B10,Inscricao!K:K,0)-1,0)</f>
        <v>0.99199999999999999</v>
      </c>
      <c r="Q10" s="55">
        <f t="shared" si="3"/>
        <v>0.63307870370370367</v>
      </c>
      <c r="R10" s="56">
        <f t="shared" si="4"/>
        <v>0</v>
      </c>
    </row>
    <row r="11" spans="1:18" x14ac:dyDescent="0.25">
      <c r="A11" s="41">
        <v>10</v>
      </c>
      <c r="B11" s="37" t="s">
        <v>918</v>
      </c>
      <c r="C11" s="57">
        <v>0.63418981481481485</v>
      </c>
      <c r="D11" s="41" t="str">
        <f t="shared" si="0"/>
        <v>.</v>
      </c>
      <c r="E11" s="39"/>
      <c r="F11" s="41" t="str">
        <f>IF(LEN(E11)=0,".",IF(ISERROR(MATCH(E11,Siglas!A:A,0))=TRUE,"X","."))</f>
        <v>.</v>
      </c>
      <c r="G11" s="41" t="str">
        <f t="shared" si="1"/>
        <v>.</v>
      </c>
      <c r="H11" s="1" t="str">
        <f t="shared" si="2"/>
        <v/>
      </c>
      <c r="J11" s="53">
        <f ca="1">OFFSET(Inscricao!$J$1,MATCH(B11,Inscricao!K:K,0)-1,0)</f>
        <v>30</v>
      </c>
      <c r="K11" s="42" t="str">
        <f ca="1">OFFSET(Inscricao!$K$1,MATCH(B11,Inscricao!K:K,0)-1,0)</f>
        <v>Temiminos</v>
      </c>
      <c r="L11" s="42" t="str">
        <f ca="1">OFFSET(Inscricao!$L$1,MATCH(B11,Inscricao!K:K,0)-1,0)</f>
        <v>HPE 25</v>
      </c>
      <c r="M11" s="41" t="str">
        <f ca="1">OFFSET(Inscricao!$M$1,MATCH(B11,Inscricao!K:K,0)-1,0)</f>
        <v>H25</v>
      </c>
      <c r="N11" s="54">
        <f ca="1">OFFSET(Inscricao!$N$1,MATCH(B11,Inscricao!K:K,0)-1,0)</f>
        <v>4</v>
      </c>
      <c r="O11" s="41" t="str">
        <f ca="1">OFFSET(Inscricao!$O$1,MATCH(B11,Inscricao!K:K,0)-1,0)</f>
        <v>ICRJ</v>
      </c>
      <c r="P11" s="43">
        <f ca="1">OFFSET(Inscricao!$P$1,MATCH(B11,Inscricao!K:K,0)-1,0)</f>
        <v>1</v>
      </c>
      <c r="Q11" s="55">
        <f t="shared" si="3"/>
        <v>0.63418981481481485</v>
      </c>
      <c r="R11" s="56">
        <f t="shared" si="4"/>
        <v>0</v>
      </c>
    </row>
    <row r="12" spans="1:18" x14ac:dyDescent="0.25">
      <c r="A12" s="41">
        <v>11</v>
      </c>
      <c r="B12" s="37" t="s">
        <v>769</v>
      </c>
      <c r="C12" s="57">
        <v>0.63611111111111118</v>
      </c>
      <c r="D12" s="41" t="str">
        <f t="shared" si="0"/>
        <v>.</v>
      </c>
      <c r="E12" s="39"/>
      <c r="F12" s="41" t="str">
        <f>IF(LEN(E12)=0,".",IF(ISERROR(MATCH(E12,Siglas!A:A,0))=TRUE,"X","."))</f>
        <v>.</v>
      </c>
      <c r="G12" s="41" t="str">
        <f t="shared" si="1"/>
        <v>.</v>
      </c>
      <c r="H12" s="1" t="str">
        <f t="shared" si="2"/>
        <v/>
      </c>
      <c r="J12" s="53">
        <f ca="1">OFFSET(Inscricao!$J$1,MATCH(B12,Inscricao!K:K,0)-1,0)</f>
        <v>1747</v>
      </c>
      <c r="K12" s="42" t="str">
        <f ca="1">OFFSET(Inscricao!$K$1,MATCH(B12,Inscricao!K:K,0)-1,0)</f>
        <v>Boa Sorte</v>
      </c>
      <c r="L12" s="42" t="str">
        <f ca="1">OFFSET(Inscricao!$L$1,MATCH(B12,Inscricao!K:K,0)-1,0)</f>
        <v>MB 45</v>
      </c>
      <c r="M12" s="41" t="str">
        <f ca="1">OFFSET(Inscricao!$M$1,MATCH(B12,Inscricao!K:K,0)-1,0)</f>
        <v>BPC</v>
      </c>
      <c r="N12" s="54">
        <f ca="1">OFFSET(Inscricao!$N$1,MATCH(B12,Inscricao!K:K,0)-1,0)</f>
        <v>7</v>
      </c>
      <c r="O12" s="41" t="str">
        <f ca="1">OFFSET(Inscricao!$O$1,MATCH(B12,Inscricao!K:K,0)-1,0)</f>
        <v>RYC</v>
      </c>
      <c r="P12" s="43">
        <f ca="1">OFFSET(Inscricao!$P$1,MATCH(B12,Inscricao!K:K,0)-1,0)</f>
        <v>1</v>
      </c>
      <c r="Q12" s="55">
        <f t="shared" si="3"/>
        <v>0.63611111111111118</v>
      </c>
      <c r="R12" s="56">
        <f t="shared" si="4"/>
        <v>0</v>
      </c>
    </row>
    <row r="13" spans="1:18" x14ac:dyDescent="0.25">
      <c r="A13" s="41">
        <v>12</v>
      </c>
      <c r="B13" s="37" t="s">
        <v>972</v>
      </c>
      <c r="C13" s="57">
        <v>0.63680555555555551</v>
      </c>
      <c r="D13" s="41" t="str">
        <f t="shared" si="0"/>
        <v>.</v>
      </c>
      <c r="E13" s="39"/>
      <c r="F13" s="41" t="str">
        <f>IF(LEN(E13)=0,".",IF(ISERROR(MATCH(E13,Siglas!A:A,0))=TRUE,"X","."))</f>
        <v>.</v>
      </c>
      <c r="G13" s="41" t="str">
        <f t="shared" si="1"/>
        <v>.</v>
      </c>
      <c r="H13" s="1" t="str">
        <f t="shared" si="2"/>
        <v/>
      </c>
      <c r="J13" s="53">
        <f ca="1">OFFSET(Inscricao!$J$1,MATCH(B13,Inscricao!K:K,0)-1,0)</f>
        <v>41</v>
      </c>
      <c r="K13" s="42" t="str">
        <f ca="1">OFFSET(Inscricao!$K$1,MATCH(B13,Inscricao!K:K,0)-1,0)</f>
        <v>Alcor</v>
      </c>
      <c r="L13" s="42" t="str">
        <f ca="1">OFFSET(Inscricao!$L$1,MATCH(B13,Inscricao!K:K,0)-1,0)</f>
        <v>HPE 25</v>
      </c>
      <c r="M13" s="41" t="str">
        <f ca="1">OFFSET(Inscricao!$M$1,MATCH(B13,Inscricao!K:K,0)-1,0)</f>
        <v>H25</v>
      </c>
      <c r="N13" s="54">
        <f ca="1">OFFSET(Inscricao!$N$1,MATCH(B13,Inscricao!K:K,0)-1,0)</f>
        <v>4</v>
      </c>
      <c r="O13" s="41" t="str">
        <f ca="1">OFFSET(Inscricao!$O$1,MATCH(B13,Inscricao!K:K,0)-1,0)</f>
        <v>GVEN</v>
      </c>
      <c r="P13" s="43">
        <f ca="1">OFFSET(Inscricao!$P$1,MATCH(B13,Inscricao!K:K,0)-1,0)</f>
        <v>1</v>
      </c>
      <c r="Q13" s="55">
        <f t="shared" si="3"/>
        <v>0.63680555555555551</v>
      </c>
      <c r="R13" s="56">
        <f t="shared" si="4"/>
        <v>0</v>
      </c>
    </row>
    <row r="14" spans="1:18" x14ac:dyDescent="0.25">
      <c r="A14" s="41">
        <v>13</v>
      </c>
      <c r="B14" s="37" t="s">
        <v>893</v>
      </c>
      <c r="C14" s="57">
        <v>0.6371296296296296</v>
      </c>
      <c r="D14" s="41" t="str">
        <f t="shared" si="0"/>
        <v>.</v>
      </c>
      <c r="E14" s="39"/>
      <c r="F14" s="41" t="str">
        <f>IF(LEN(E14)=0,".",IF(ISERROR(MATCH(E14,Siglas!A:A,0))=TRUE,"X","."))</f>
        <v>.</v>
      </c>
      <c r="G14" s="41" t="str">
        <f t="shared" si="1"/>
        <v>.</v>
      </c>
      <c r="H14" s="1" t="str">
        <f t="shared" si="2"/>
        <v/>
      </c>
      <c r="J14" s="53">
        <f ca="1">OFFSET(Inscricao!$J$1,MATCH(B14,Inscricao!K:K,0)-1,0)</f>
        <v>2252</v>
      </c>
      <c r="K14" s="42" t="str">
        <f ca="1">OFFSET(Inscricao!$K$1,MATCH(B14,Inscricao!K:K,0)-1,0)</f>
        <v>Sanhaco II</v>
      </c>
      <c r="L14" s="42" t="str">
        <f ca="1">OFFSET(Inscricao!$L$1,MATCH(B14,Inscricao!K:K,0)-1,0)</f>
        <v>Delta 36</v>
      </c>
      <c r="M14" s="41" t="str">
        <f ca="1">OFFSET(Inscricao!$M$1,MATCH(B14,Inscricao!K:K,0)-1,0)</f>
        <v>BPC</v>
      </c>
      <c r="N14" s="54">
        <f ca="1">OFFSET(Inscricao!$N$1,MATCH(B14,Inscricao!K:K,0)-1,0)</f>
        <v>8</v>
      </c>
      <c r="O14" s="41" t="str">
        <f ca="1">OFFSET(Inscricao!$O$1,MATCH(B14,Inscricao!K:K,0)-1,0)</f>
        <v>CNC</v>
      </c>
      <c r="P14" s="43">
        <f ca="1">OFFSET(Inscricao!$P$1,MATCH(B14,Inscricao!K:K,0)-1,0)</f>
        <v>1</v>
      </c>
      <c r="Q14" s="55">
        <f t="shared" si="3"/>
        <v>0.6371296296296296</v>
      </c>
      <c r="R14" s="56">
        <f t="shared" si="4"/>
        <v>0</v>
      </c>
    </row>
    <row r="15" spans="1:18" x14ac:dyDescent="0.25">
      <c r="A15" s="41">
        <v>14</v>
      </c>
      <c r="B15" s="37" t="s">
        <v>704</v>
      </c>
      <c r="C15" s="57">
        <v>0.63850694444444445</v>
      </c>
      <c r="D15" s="41" t="str">
        <f t="shared" si="0"/>
        <v>.</v>
      </c>
      <c r="E15" s="39"/>
      <c r="F15" s="41" t="str">
        <f>IF(LEN(E15)=0,".",IF(ISERROR(MATCH(E15,Siglas!A:A,0))=TRUE,"X","."))</f>
        <v>.</v>
      </c>
      <c r="G15" s="41" t="str">
        <f t="shared" si="1"/>
        <v>.</v>
      </c>
      <c r="H15" s="1" t="str">
        <f t="shared" si="2"/>
        <v/>
      </c>
      <c r="J15" s="53">
        <f ca="1">OFFSET(Inscricao!$J$1,MATCH(B15,Inscricao!K:K,0)-1,0)</f>
        <v>2179</v>
      </c>
      <c r="K15" s="42" t="str">
        <f ca="1">OFFSET(Inscricao!$K$1,MATCH(B15,Inscricao!K:K,0)-1,0)</f>
        <v>Xekmat</v>
      </c>
      <c r="L15" s="42" t="str">
        <f ca="1">OFFSET(Inscricao!$L$1,MATCH(B15,Inscricao!K:K,0)-1,0)</f>
        <v>Multimar 32</v>
      </c>
      <c r="M15" s="41" t="str">
        <f ca="1">OFFSET(Inscricao!$M$1,MATCH(B15,Inscricao!K:K,0)-1,0)</f>
        <v>RGS</v>
      </c>
      <c r="N15" s="54">
        <f ca="1">OFFSET(Inscricao!$N$1,MATCH(B15,Inscricao!K:K,0)-1,0)</f>
        <v>8</v>
      </c>
      <c r="O15" s="41" t="str">
        <f ca="1">OFFSET(Inscricao!$O$1,MATCH(B15,Inscricao!K:K,0)-1,0)</f>
        <v>RYC</v>
      </c>
      <c r="P15" s="43">
        <f ca="1">OFFSET(Inscricao!$P$1,MATCH(B15,Inscricao!K:K,0)-1,0)</f>
        <v>0.94689999999999996</v>
      </c>
      <c r="Q15" s="55">
        <f t="shared" si="3"/>
        <v>0.63850694444444445</v>
      </c>
      <c r="R15" s="56">
        <f t="shared" si="4"/>
        <v>0</v>
      </c>
    </row>
    <row r="16" spans="1:18" x14ac:dyDescent="0.25">
      <c r="A16" s="41">
        <v>15</v>
      </c>
      <c r="B16" s="37" t="s">
        <v>993</v>
      </c>
      <c r="C16" s="57">
        <v>0.63910879629629636</v>
      </c>
      <c r="D16" s="41" t="str">
        <f t="shared" si="0"/>
        <v>.</v>
      </c>
      <c r="E16" s="39"/>
      <c r="F16" s="41" t="str">
        <f>IF(LEN(E16)=0,".",IF(ISERROR(MATCH(E16,Siglas!A:A,0))=TRUE,"X","."))</f>
        <v>.</v>
      </c>
      <c r="G16" s="41" t="str">
        <f t="shared" si="1"/>
        <v>.</v>
      </c>
      <c r="H16" s="1" t="str">
        <f t="shared" si="2"/>
        <v/>
      </c>
      <c r="J16" s="53" t="str">
        <f ca="1">OFFSET(Inscricao!$J$1,MATCH(B16,Inscricao!K:K,0)-1,0)</f>
        <v>s/n</v>
      </c>
      <c r="K16" s="42" t="str">
        <f ca="1">OFFSET(Inscricao!$K$1,MATCH(B16,Inscricao!K:K,0)-1,0)</f>
        <v>Lamin</v>
      </c>
      <c r="L16" s="42" t="str">
        <f ca="1">OFFSET(Inscricao!$L$1,MATCH(B16,Inscricao!K:K,0)-1,0)</f>
        <v>Veleiro 44 Pes</v>
      </c>
      <c r="M16" s="41" t="str">
        <f ca="1">OFFSET(Inscricao!$M$1,MATCH(B16,Inscricao!K:K,0)-1,0)</f>
        <v>BPC</v>
      </c>
      <c r="N16" s="54">
        <f ca="1">OFFSET(Inscricao!$N$1,MATCH(B16,Inscricao!K:K,0)-1,0)</f>
        <v>7</v>
      </c>
      <c r="O16" s="41" t="str">
        <f ca="1">OFFSET(Inscricao!$O$1,MATCH(B16,Inscricao!K:K,0)-1,0)</f>
        <v>N</v>
      </c>
      <c r="P16" s="43">
        <f ca="1">OFFSET(Inscricao!$P$1,MATCH(B16,Inscricao!K:K,0)-1,0)</f>
        <v>1</v>
      </c>
      <c r="Q16" s="55">
        <f t="shared" si="3"/>
        <v>0.63910879629629636</v>
      </c>
      <c r="R16" s="56">
        <f t="shared" si="4"/>
        <v>0</v>
      </c>
    </row>
    <row r="17" spans="1:18" x14ac:dyDescent="0.25">
      <c r="A17" s="41">
        <v>16</v>
      </c>
      <c r="B17" s="37" t="s">
        <v>35</v>
      </c>
      <c r="C17" s="57">
        <v>0.63945601851851852</v>
      </c>
      <c r="D17" s="41" t="str">
        <f t="shared" si="0"/>
        <v>.</v>
      </c>
      <c r="E17" s="39"/>
      <c r="F17" s="41" t="str">
        <f>IF(LEN(E17)=0,".",IF(ISERROR(MATCH(E17,Siglas!A:A,0))=TRUE,"X","."))</f>
        <v>.</v>
      </c>
      <c r="G17" s="41" t="str">
        <f t="shared" si="1"/>
        <v>.</v>
      </c>
      <c r="H17" s="1" t="str">
        <f t="shared" si="2"/>
        <v/>
      </c>
      <c r="J17" s="53">
        <f ca="1">OFFSET(Inscricao!$J$1,MATCH(B17,Inscricao!K:K,0)-1,0)</f>
        <v>2520</v>
      </c>
      <c r="K17" s="42" t="str">
        <f ca="1">OFFSET(Inscricao!$K$1,MATCH(B17,Inscricao!K:K,0)-1,0)</f>
        <v>Fregate</v>
      </c>
      <c r="L17" s="42" t="str">
        <f ca="1">OFFSET(Inscricao!$L$1,MATCH(B17,Inscricao!K:K,0)-1,0)</f>
        <v>Soling</v>
      </c>
      <c r="M17" s="41" t="str">
        <f ca="1">OFFSET(Inscricao!$M$1,MATCH(B17,Inscricao!K:K,0)-1,0)</f>
        <v>IRC</v>
      </c>
      <c r="N17" s="54">
        <f ca="1">OFFSET(Inscricao!$N$1,MATCH(B17,Inscricao!K:K,0)-1,0)</f>
        <v>2</v>
      </c>
      <c r="O17" s="41" t="str">
        <f ca="1">OFFSET(Inscricao!$O$1,MATCH(B17,Inscricao!K:K,0)-1,0)</f>
        <v>RYC</v>
      </c>
      <c r="P17" s="43">
        <f ca="1">OFFSET(Inscricao!$P$1,MATCH(B17,Inscricao!K:K,0)-1,0)</f>
        <v>0.88500000000000001</v>
      </c>
      <c r="Q17" s="55">
        <f t="shared" si="3"/>
        <v>0.63945601851851852</v>
      </c>
      <c r="R17" s="56">
        <f t="shared" si="4"/>
        <v>0</v>
      </c>
    </row>
    <row r="18" spans="1:18" x14ac:dyDescent="0.25">
      <c r="A18" s="41">
        <v>17</v>
      </c>
      <c r="B18" s="37" t="s">
        <v>990</v>
      </c>
      <c r="C18" s="57">
        <v>0.64027777777777783</v>
      </c>
      <c r="D18" s="41" t="str">
        <f t="shared" si="0"/>
        <v>.</v>
      </c>
      <c r="E18" s="39"/>
      <c r="F18" s="41" t="str">
        <f>IF(LEN(E18)=0,".",IF(ISERROR(MATCH(E18,Siglas!A:A,0))=TRUE,"X","."))</f>
        <v>.</v>
      </c>
      <c r="G18" s="41" t="str">
        <f t="shared" si="1"/>
        <v>.</v>
      </c>
      <c r="H18" s="1" t="str">
        <f t="shared" si="2"/>
        <v/>
      </c>
      <c r="J18" s="53" t="str">
        <f ca="1">OFFSET(Inscricao!$J$1,MATCH(B18,Inscricao!K:K,0)-1,0)</f>
        <v>s/n</v>
      </c>
      <c r="K18" s="42" t="str">
        <f ca="1">OFFSET(Inscricao!$K$1,MATCH(B18,Inscricao!K:K,0)-1,0)</f>
        <v>Matriz</v>
      </c>
      <c r="L18" s="42" t="str">
        <f ca="1">OFFSET(Inscricao!$L$1,MATCH(B18,Inscricao!K:K,0)-1,0)</f>
        <v>Delta 32</v>
      </c>
      <c r="M18" s="41" t="str">
        <f ca="1">OFFSET(Inscricao!$M$1,MATCH(B18,Inscricao!K:K,0)-1,0)</f>
        <v>BPB</v>
      </c>
      <c r="N18" s="54">
        <f ca="1">OFFSET(Inscricao!$N$1,MATCH(B18,Inscricao!K:K,0)-1,0)</f>
        <v>8</v>
      </c>
      <c r="O18" s="41" t="str">
        <f ca="1">OFFSET(Inscricao!$O$1,MATCH(B18,Inscricao!K:K,0)-1,0)</f>
        <v>CNC</v>
      </c>
      <c r="P18" s="43">
        <f ca="1">OFFSET(Inscricao!$P$1,MATCH(B18,Inscricao!K:K,0)-1,0)</f>
        <v>1</v>
      </c>
      <c r="Q18" s="55">
        <f t="shared" si="3"/>
        <v>0.64027777777777783</v>
      </c>
      <c r="R18" s="56">
        <f t="shared" si="4"/>
        <v>0</v>
      </c>
    </row>
    <row r="19" spans="1:18" x14ac:dyDescent="0.25">
      <c r="A19" s="41">
        <v>18</v>
      </c>
      <c r="B19" s="37" t="s">
        <v>991</v>
      </c>
      <c r="C19" s="57">
        <v>0.64246527777777784</v>
      </c>
      <c r="D19" s="41" t="str">
        <f t="shared" si="0"/>
        <v>.</v>
      </c>
      <c r="E19" s="39"/>
      <c r="F19" s="41" t="str">
        <f>IF(LEN(E19)=0,".",IF(ISERROR(MATCH(E19,Siglas!A:A,0))=TRUE,"X","."))</f>
        <v>.</v>
      </c>
      <c r="G19" s="41" t="str">
        <f t="shared" si="1"/>
        <v>.</v>
      </c>
      <c r="H19" s="1" t="str">
        <f t="shared" si="2"/>
        <v/>
      </c>
      <c r="J19" s="53">
        <f ca="1">OFFSET(Inscricao!$J$1,MATCH(B19,Inscricao!K:K,0)-1,0)</f>
        <v>2644</v>
      </c>
      <c r="K19" s="42" t="str">
        <f ca="1">OFFSET(Inscricao!$K$1,MATCH(B19,Inscricao!K:K,0)-1,0)</f>
        <v>Orthos</v>
      </c>
      <c r="L19" s="42" t="str">
        <f ca="1">OFFSET(Inscricao!$L$1,MATCH(B19,Inscricao!K:K,0)-1,0)</f>
        <v>Veleiro 30 Pes</v>
      </c>
      <c r="M19" s="41" t="str">
        <f ca="1">OFFSET(Inscricao!$M$1,MATCH(B19,Inscricao!K:K,0)-1,0)</f>
        <v>BPB</v>
      </c>
      <c r="N19" s="54">
        <f ca="1">OFFSET(Inscricao!$N$1,MATCH(B19,Inscricao!K:K,0)-1,0)</f>
        <v>6</v>
      </c>
      <c r="O19" s="41" t="str">
        <f ca="1">OFFSET(Inscricao!$O$1,MATCH(B19,Inscricao!K:K,0)-1,0)</f>
        <v>CNC</v>
      </c>
      <c r="P19" s="43">
        <f ca="1">OFFSET(Inscricao!$P$1,MATCH(B19,Inscricao!K:K,0)-1,0)</f>
        <v>1</v>
      </c>
      <c r="Q19" s="55">
        <f t="shared" si="3"/>
        <v>0.64246527777777784</v>
      </c>
      <c r="R19" s="56">
        <f t="shared" si="4"/>
        <v>0</v>
      </c>
    </row>
    <row r="20" spans="1:18" x14ac:dyDescent="0.25">
      <c r="A20" s="41">
        <v>19</v>
      </c>
      <c r="B20" s="120" t="s">
        <v>1002</v>
      </c>
      <c r="C20" s="57">
        <v>0.64273148148148151</v>
      </c>
      <c r="D20" s="41" t="str">
        <f t="shared" si="0"/>
        <v>.</v>
      </c>
      <c r="E20" s="39"/>
      <c r="F20" s="41" t="str">
        <f>IF(LEN(E20)=0,".",IF(ISERROR(MATCH(E20,Siglas!A:A,0))=TRUE,"X","."))</f>
        <v>.</v>
      </c>
      <c r="G20" s="41" t="str">
        <f t="shared" si="1"/>
        <v>.</v>
      </c>
      <c r="H20" s="1" t="str">
        <f t="shared" si="2"/>
        <v/>
      </c>
      <c r="J20" s="53" t="str">
        <f ca="1">OFFSET(Inscricao!$J$1,MATCH(B20,Inscricao!K:K,0)-1,0)</f>
        <v>s/n</v>
      </c>
      <c r="K20" s="42" t="str">
        <f ca="1">OFFSET(Inscricao!$K$1,MATCH(B20,Inscricao!K:K,0)-1,0)</f>
        <v>Windstrats</v>
      </c>
      <c r="L20" s="42" t="str">
        <f ca="1">OFFSET(Inscricao!$L$1,MATCH(B20,Inscricao!K:K,0)-1,0)</f>
        <v>Veleiro 30 Pes</v>
      </c>
      <c r="M20" s="41" t="str">
        <f ca="1">OFFSET(Inscricao!$M$1,MATCH(B20,Inscricao!K:K,0)-1,0)</f>
        <v>BPB</v>
      </c>
      <c r="N20" s="54">
        <f ca="1">OFFSET(Inscricao!$N$1,MATCH(B20,Inscricao!K:K,0)-1,0)</f>
        <v>5</v>
      </c>
      <c r="O20" s="41" t="str">
        <f ca="1">OFFSET(Inscricao!$O$1,MATCH(B20,Inscricao!K:K,0)-1,0)</f>
        <v>CNC</v>
      </c>
      <c r="P20" s="43">
        <f ca="1">OFFSET(Inscricao!$P$1,MATCH(B20,Inscricao!K:K,0)-1,0)</f>
        <v>1</v>
      </c>
      <c r="Q20" s="55">
        <f t="shared" si="3"/>
        <v>0.64273148148148151</v>
      </c>
      <c r="R20" s="56">
        <f t="shared" si="4"/>
        <v>0</v>
      </c>
    </row>
    <row r="21" spans="1:18" x14ac:dyDescent="0.25">
      <c r="A21" s="41">
        <v>20</v>
      </c>
      <c r="B21" s="37" t="s">
        <v>985</v>
      </c>
      <c r="C21" s="57">
        <v>0.64329861111111108</v>
      </c>
      <c r="D21" s="41" t="str">
        <f t="shared" si="0"/>
        <v>.</v>
      </c>
      <c r="E21" s="39"/>
      <c r="F21" s="41" t="str">
        <f>IF(LEN(E21)=0,".",IF(ISERROR(MATCH(E21,Siglas!A:A,0))=TRUE,"X","."))</f>
        <v>.</v>
      </c>
      <c r="G21" s="41" t="str">
        <f t="shared" si="1"/>
        <v>.</v>
      </c>
      <c r="H21" s="1" t="str">
        <f t="shared" si="2"/>
        <v/>
      </c>
      <c r="J21" s="53" t="str">
        <f ca="1">OFFSET(Inscricao!$J$1,MATCH(B21,Inscricao!K:K,0)-1,0)</f>
        <v>s/n</v>
      </c>
      <c r="K21" s="42" t="str">
        <f ca="1">OFFSET(Inscricao!$K$1,MATCH(B21,Inscricao!K:K,0)-1,0)</f>
        <v>Maracana</v>
      </c>
      <c r="L21" s="42" t="str">
        <f ca="1">OFFSET(Inscricao!$L$1,MATCH(B21,Inscricao!K:K,0)-1,0)</f>
        <v>J 24</v>
      </c>
      <c r="M21" s="41" t="str">
        <f ca="1">OFFSET(Inscricao!$M$1,MATCH(B21,Inscricao!K:K,0)-1,0)</f>
        <v>BPA</v>
      </c>
      <c r="N21" s="54">
        <f ca="1">OFFSET(Inscricao!$N$1,MATCH(B21,Inscricao!K:K,0)-1,0)</f>
        <v>4</v>
      </c>
      <c r="O21" s="41" t="str">
        <f ca="1">OFFSET(Inscricao!$O$1,MATCH(B21,Inscricao!K:K,0)-1,0)</f>
        <v>GVEN</v>
      </c>
      <c r="P21" s="43">
        <f ca="1">OFFSET(Inscricao!$P$1,MATCH(B21,Inscricao!K:K,0)-1,0)</f>
        <v>1</v>
      </c>
      <c r="Q21" s="55">
        <f t="shared" si="3"/>
        <v>0.64329861111111108</v>
      </c>
      <c r="R21" s="56">
        <f t="shared" si="4"/>
        <v>0</v>
      </c>
    </row>
    <row r="22" spans="1:18" x14ac:dyDescent="0.25">
      <c r="A22" s="41">
        <v>21</v>
      </c>
      <c r="B22" s="37" t="s">
        <v>971</v>
      </c>
      <c r="C22" s="57">
        <v>0.64378472222222227</v>
      </c>
      <c r="D22" s="41" t="str">
        <f t="shared" si="0"/>
        <v>.</v>
      </c>
      <c r="E22" s="39"/>
      <c r="F22" s="41" t="str">
        <f>IF(LEN(E22)=0,".",IF(ISERROR(MATCH(E22,Siglas!A:A,0))=TRUE,"X","."))</f>
        <v>.</v>
      </c>
      <c r="G22" s="41" t="str">
        <f t="shared" si="1"/>
        <v>.</v>
      </c>
      <c r="H22" s="1" t="str">
        <f t="shared" si="2"/>
        <v/>
      </c>
      <c r="J22" s="53">
        <f ca="1">OFFSET(Inscricao!$J$1,MATCH(B22,Inscricao!K:K,0)-1,0)</f>
        <v>40</v>
      </c>
      <c r="K22" s="42" t="str">
        <f ca="1">OFFSET(Inscricao!$K$1,MATCH(B22,Inscricao!K:K,0)-1,0)</f>
        <v>Alifa</v>
      </c>
      <c r="L22" s="42" t="str">
        <f ca="1">OFFSET(Inscricao!$L$1,MATCH(B22,Inscricao!K:K,0)-1,0)</f>
        <v>HPE 25</v>
      </c>
      <c r="M22" s="41" t="str">
        <f ca="1">OFFSET(Inscricao!$M$1,MATCH(B22,Inscricao!K:K,0)-1,0)</f>
        <v>H25</v>
      </c>
      <c r="N22" s="54">
        <f ca="1">OFFSET(Inscricao!$N$1,MATCH(B22,Inscricao!K:K,0)-1,0)</f>
        <v>4</v>
      </c>
      <c r="O22" s="41" t="str">
        <f ca="1">OFFSET(Inscricao!$O$1,MATCH(B22,Inscricao!K:K,0)-1,0)</f>
        <v>GVEN</v>
      </c>
      <c r="P22" s="43">
        <f ca="1">OFFSET(Inscricao!$P$1,MATCH(B22,Inscricao!K:K,0)-1,0)</f>
        <v>1</v>
      </c>
      <c r="Q22" s="55">
        <f t="shared" si="3"/>
        <v>0.64378472222222227</v>
      </c>
      <c r="R22" s="56">
        <f t="shared" si="4"/>
        <v>0</v>
      </c>
    </row>
    <row r="23" spans="1:18" x14ac:dyDescent="0.25">
      <c r="A23" s="41">
        <v>22</v>
      </c>
      <c r="B23" s="37" t="s">
        <v>91</v>
      </c>
      <c r="C23" s="57">
        <v>0.64515046296296297</v>
      </c>
      <c r="D23" s="41" t="str">
        <f t="shared" si="0"/>
        <v>.</v>
      </c>
      <c r="E23" s="39"/>
      <c r="F23" s="41" t="str">
        <f>IF(LEN(E23)=0,".",IF(ISERROR(MATCH(E23,Siglas!A:A,0))=TRUE,"X","."))</f>
        <v>.</v>
      </c>
      <c r="G23" s="41" t="str">
        <f t="shared" si="1"/>
        <v>.</v>
      </c>
      <c r="H23" s="1" t="str">
        <f t="shared" si="2"/>
        <v/>
      </c>
      <c r="J23" s="53">
        <f ca="1">OFFSET(Inscricao!$J$1,MATCH(B23,Inscricao!K:K,0)-1,0)</f>
        <v>2340</v>
      </c>
      <c r="K23" s="42" t="str">
        <f ca="1">OFFSET(Inscricao!$K$1,MATCH(B23,Inscricao!K:K,0)-1,0)</f>
        <v>Troyan</v>
      </c>
      <c r="L23" s="42" t="str">
        <f ca="1">OFFSET(Inscricao!$L$1,MATCH(B23,Inscricao!K:K,0)-1,0)</f>
        <v>Skipper 30</v>
      </c>
      <c r="M23" s="41" t="str">
        <f ca="1">OFFSET(Inscricao!$M$1,MATCH(B23,Inscricao!K:K,0)-1,0)</f>
        <v>ORC</v>
      </c>
      <c r="N23" s="54">
        <f ca="1">OFFSET(Inscricao!$N$1,MATCH(B23,Inscricao!K:K,0)-1,0)</f>
        <v>5</v>
      </c>
      <c r="O23" s="41" t="str">
        <f ca="1">OFFSET(Inscricao!$O$1,MATCH(B23,Inscricao!K:K,0)-1,0)</f>
        <v>ICRJ</v>
      </c>
      <c r="P23" s="43">
        <f ca="1">OFFSET(Inscricao!$P$1,MATCH(B23,Inscricao!K:K,0)-1,0)</f>
        <v>0.9143</v>
      </c>
      <c r="Q23" s="55">
        <f t="shared" si="3"/>
        <v>0.64515046296296297</v>
      </c>
      <c r="R23" s="56">
        <f t="shared" si="4"/>
        <v>0</v>
      </c>
    </row>
    <row r="24" spans="1:18" x14ac:dyDescent="0.25">
      <c r="A24" s="41">
        <v>23</v>
      </c>
      <c r="B24" s="37" t="s">
        <v>500</v>
      </c>
      <c r="C24" s="57">
        <v>0.64589120370370368</v>
      </c>
      <c r="D24" s="41" t="str">
        <f t="shared" si="0"/>
        <v>.</v>
      </c>
      <c r="E24" s="39"/>
      <c r="F24" s="41" t="str">
        <f>IF(LEN(E24)=0,".",IF(ISERROR(MATCH(E24,Siglas!A:A,0))=TRUE,"X","."))</f>
        <v>.</v>
      </c>
      <c r="G24" s="41" t="str">
        <f t="shared" si="1"/>
        <v>.</v>
      </c>
      <c r="H24" s="1" t="str">
        <f t="shared" si="2"/>
        <v/>
      </c>
      <c r="J24" s="53">
        <f ca="1">OFFSET(Inscricao!$J$1,MATCH(B24,Inscricao!K:K,0)-1,0)</f>
        <v>2120</v>
      </c>
      <c r="K24" s="42" t="str">
        <f ca="1">OFFSET(Inscricao!$K$1,MATCH(B24,Inscricao!K:K,0)-1,0)</f>
        <v>No Brainer</v>
      </c>
      <c r="L24" s="42" t="str">
        <f ca="1">OFFSET(Inscricao!$L$1,MATCH(B24,Inscricao!K:K,0)-1,0)</f>
        <v>Beneteau 47.7</v>
      </c>
      <c r="M24" s="41" t="str">
        <f ca="1">OFFSET(Inscricao!$M$1,MATCH(B24,Inscricao!K:K,0)-1,0)</f>
        <v>RGS</v>
      </c>
      <c r="N24" s="54">
        <f ca="1">OFFSET(Inscricao!$N$1,MATCH(B24,Inscricao!K:K,0)-1,0)</f>
        <v>10</v>
      </c>
      <c r="O24" s="41" t="str">
        <f ca="1">OFFSET(Inscricao!$O$1,MATCH(B24,Inscricao!K:K,0)-1,0)</f>
        <v>ICRJ</v>
      </c>
      <c r="P24" s="43">
        <f ca="1">OFFSET(Inscricao!$P$1,MATCH(B24,Inscricao!K:K,0)-1,0)</f>
        <v>1.0828</v>
      </c>
      <c r="Q24" s="55">
        <f t="shared" si="3"/>
        <v>0.64589120370370368</v>
      </c>
      <c r="R24" s="56">
        <f t="shared" si="4"/>
        <v>0</v>
      </c>
    </row>
    <row r="25" spans="1:18" x14ac:dyDescent="0.25">
      <c r="A25" s="41">
        <v>24</v>
      </c>
      <c r="B25" s="37" t="s">
        <v>429</v>
      </c>
      <c r="C25" s="57">
        <v>0</v>
      </c>
      <c r="D25" s="41" t="str">
        <f t="shared" si="0"/>
        <v>.</v>
      </c>
      <c r="E25" s="39" t="s">
        <v>780</v>
      </c>
      <c r="F25" s="41" t="str">
        <f>IF(LEN(E25)=0,".",IF(ISERROR(MATCH(E25,Siglas!A:A,0))=TRUE,"X","."))</f>
        <v>.</v>
      </c>
      <c r="G25" s="41" t="str">
        <f t="shared" si="1"/>
        <v>.</v>
      </c>
      <c r="H25" s="1" t="str">
        <f t="shared" si="2"/>
        <v/>
      </c>
      <c r="J25" s="53">
        <f ca="1">OFFSET(Inscricao!$J$1,MATCH(B25,Inscricao!K:K,0)-1,0)</f>
        <v>2</v>
      </c>
      <c r="K25" s="42" t="str">
        <f ca="1">OFFSET(Inscricao!$K$1,MATCH(B25,Inscricao!K:K,0)-1,0)</f>
        <v>Linie</v>
      </c>
      <c r="L25" s="42" t="str">
        <f ca="1">OFFSET(Inscricao!$L$1,MATCH(B25,Inscricao!K:K,0)-1,0)</f>
        <v>Dragao Hibrido</v>
      </c>
      <c r="M25" s="41" t="str">
        <f ca="1">OFFSET(Inscricao!$M$1,MATCH(B25,Inscricao!K:K,0)-1,0)</f>
        <v>CLA</v>
      </c>
      <c r="N25" s="54">
        <f ca="1">OFFSET(Inscricao!$N$1,MATCH(B25,Inscricao!K:K,0)-1,0)</f>
        <v>3</v>
      </c>
      <c r="O25" s="41" t="str">
        <f ca="1">OFFSET(Inscricao!$O$1,MATCH(B25,Inscricao!K:K,0)-1,0)</f>
        <v>RYC</v>
      </c>
      <c r="P25" s="43">
        <f ca="1">OFFSET(Inscricao!$P$1,MATCH(B25,Inscricao!K:K,0)-1,0)</f>
        <v>0.83850000000000002</v>
      </c>
      <c r="Q25" s="55">
        <f t="shared" si="3"/>
        <v>0</v>
      </c>
      <c r="R25" s="56" t="str">
        <f t="shared" si="4"/>
        <v>OCS</v>
      </c>
    </row>
    <row r="26" spans="1:18" x14ac:dyDescent="0.25">
      <c r="A26" s="41">
        <v>25</v>
      </c>
      <c r="B26" s="37" t="s">
        <v>895</v>
      </c>
      <c r="C26" s="57">
        <v>0</v>
      </c>
      <c r="D26" s="41" t="str">
        <f t="shared" si="0"/>
        <v>.</v>
      </c>
      <c r="E26" s="39" t="s">
        <v>780</v>
      </c>
      <c r="F26" s="41" t="str">
        <f>IF(LEN(E26)=0,".",IF(ISERROR(MATCH(E26,Siglas!A:A,0))=TRUE,"X","."))</f>
        <v>.</v>
      </c>
      <c r="G26" s="41" t="str">
        <f t="shared" si="1"/>
        <v>.</v>
      </c>
      <c r="H26" s="1" t="str">
        <f t="shared" si="2"/>
        <v/>
      </c>
      <c r="J26" s="53">
        <f ca="1">OFFSET(Inscricao!$J$1,MATCH(B26,Inscricao!K:K,0)-1,0)</f>
        <v>3</v>
      </c>
      <c r="K26" s="42" t="str">
        <f ca="1">OFFSET(Inscricao!$K$1,MATCH(B26,Inscricao!K:K,0)-1,0)</f>
        <v>Corsair</v>
      </c>
      <c r="L26" s="42" t="str">
        <f ca="1">OFFSET(Inscricao!$L$1,MATCH(B26,Inscricao!K:K,0)-1,0)</f>
        <v>Classico 26 Pes 1920</v>
      </c>
      <c r="M26" s="41" t="str">
        <f ca="1">OFFSET(Inscricao!$M$1,MATCH(B26,Inscricao!K:K,0)-1,0)</f>
        <v>CLA</v>
      </c>
      <c r="N26" s="54">
        <f ca="1">OFFSET(Inscricao!$N$1,MATCH(B26,Inscricao!K:K,0)-1,0)</f>
        <v>3</v>
      </c>
      <c r="O26" s="41" t="str">
        <f ca="1">OFFSET(Inscricao!$O$1,MATCH(B26,Inscricao!K:K,0)-1,0)</f>
        <v>RYC</v>
      </c>
      <c r="P26" s="43">
        <f ca="1">OFFSET(Inscricao!$P$1,MATCH(B26,Inscricao!K:K,0)-1,0)</f>
        <v>0.82599999999999996</v>
      </c>
      <c r="Q26" s="55">
        <f t="shared" si="3"/>
        <v>0</v>
      </c>
      <c r="R26" s="56" t="str">
        <f t="shared" si="4"/>
        <v>OCS</v>
      </c>
    </row>
    <row r="27" spans="1:18" x14ac:dyDescent="0.25">
      <c r="A27" s="41">
        <v>26</v>
      </c>
      <c r="B27" s="37" t="s">
        <v>997</v>
      </c>
      <c r="C27" s="57">
        <v>0</v>
      </c>
      <c r="D27" s="41" t="str">
        <f t="shared" si="0"/>
        <v>.</v>
      </c>
      <c r="E27" s="39" t="s">
        <v>780</v>
      </c>
      <c r="F27" s="41" t="str">
        <f>IF(LEN(E27)=0,".",IF(ISERROR(MATCH(E27,Siglas!A:A,0))=TRUE,"X","."))</f>
        <v>.</v>
      </c>
      <c r="G27" s="41" t="str">
        <f t="shared" si="1"/>
        <v>.</v>
      </c>
      <c r="H27" s="1" t="str">
        <f t="shared" si="2"/>
        <v/>
      </c>
      <c r="J27" s="53">
        <f ca="1">OFFSET(Inscricao!$J$1,MATCH(B27,Inscricao!K:K,0)-1,0)</f>
        <v>10</v>
      </c>
      <c r="K27" s="42" t="str">
        <f ca="1">OFFSET(Inscricao!$K$1,MATCH(B27,Inscricao!K:K,0)-1,0)</f>
        <v>Zig</v>
      </c>
      <c r="L27" s="42" t="str">
        <f ca="1">OFFSET(Inscricao!$L$1,MATCH(B27,Inscricao!K:K,0)-1,0)</f>
        <v>Brasilia 23</v>
      </c>
      <c r="M27" s="41" t="str">
        <f ca="1">OFFSET(Inscricao!$M$1,MATCH(B27,Inscricao!K:K,0)-1,0)</f>
        <v>B23</v>
      </c>
      <c r="N27" s="54">
        <f ca="1">OFFSET(Inscricao!$N$1,MATCH(B27,Inscricao!K:K,0)-1,0)</f>
        <v>9</v>
      </c>
      <c r="O27" s="41" t="str">
        <f ca="1">OFFSET(Inscricao!$O$1,MATCH(B27,Inscricao!K:K,0)-1,0)</f>
        <v>ICJG</v>
      </c>
      <c r="P27" s="43">
        <f ca="1">OFFSET(Inscricao!$P$1,MATCH(B27,Inscricao!K:K,0)-1,0)</f>
        <v>1</v>
      </c>
      <c r="Q27" s="55">
        <f t="shared" si="3"/>
        <v>0</v>
      </c>
      <c r="R27" s="56" t="str">
        <f t="shared" si="4"/>
        <v>OCS</v>
      </c>
    </row>
    <row r="28" spans="1:18" x14ac:dyDescent="0.25">
      <c r="A28" s="41">
        <v>27</v>
      </c>
      <c r="B28" s="37" t="s">
        <v>995</v>
      </c>
      <c r="C28" s="57">
        <v>0.65033564814814815</v>
      </c>
      <c r="D28" s="41" t="str">
        <f t="shared" si="0"/>
        <v>.</v>
      </c>
      <c r="E28" s="39"/>
      <c r="F28" s="41" t="str">
        <f>IF(LEN(E28)=0,".",IF(ISERROR(MATCH(E28,Siglas!A:A,0))=TRUE,"X","."))</f>
        <v>.</v>
      </c>
      <c r="G28" s="41" t="str">
        <f t="shared" si="1"/>
        <v>.</v>
      </c>
      <c r="H28" s="1" t="str">
        <f t="shared" si="2"/>
        <v/>
      </c>
      <c r="J28" s="53">
        <f ca="1">OFFSET(Inscricao!$J$1,MATCH(B28,Inscricao!K:K,0)-1,0)</f>
        <v>634</v>
      </c>
      <c r="K28" s="42" t="str">
        <f ca="1">OFFSET(Inscricao!$K$1,MATCH(B28,Inscricao!K:K,0)-1,0)</f>
        <v>Tucunare</v>
      </c>
      <c r="L28" s="42" t="str">
        <f ca="1">OFFSET(Inscricao!$L$1,MATCH(B28,Inscricao!K:K,0)-1,0)</f>
        <v>Brasilia 32</v>
      </c>
      <c r="M28" s="41" t="str">
        <f ca="1">OFFSET(Inscricao!$M$1,MATCH(B28,Inscricao!K:K,0)-1,0)</f>
        <v>B32</v>
      </c>
      <c r="N28" s="54">
        <f ca="1">OFFSET(Inscricao!$N$1,MATCH(B28,Inscricao!K:K,0)-1,0)</f>
        <v>5</v>
      </c>
      <c r="O28" s="41" t="str">
        <f ca="1">OFFSET(Inscricao!$O$1,MATCH(B28,Inscricao!K:K,0)-1,0)</f>
        <v>ICJG</v>
      </c>
      <c r="P28" s="43">
        <f ca="1">OFFSET(Inscricao!$P$1,MATCH(B28,Inscricao!K:K,0)-1,0)</f>
        <v>1</v>
      </c>
      <c r="Q28" s="55">
        <f t="shared" si="3"/>
        <v>0.65033564814814815</v>
      </c>
      <c r="R28" s="56">
        <f t="shared" si="4"/>
        <v>0</v>
      </c>
    </row>
    <row r="29" spans="1:18" x14ac:dyDescent="0.25">
      <c r="A29" s="41">
        <v>28</v>
      </c>
      <c r="B29" s="37" t="s">
        <v>900</v>
      </c>
      <c r="C29" s="57">
        <v>0.65078703703703711</v>
      </c>
      <c r="D29" s="41" t="str">
        <f t="shared" si="0"/>
        <v>.</v>
      </c>
      <c r="E29" s="39"/>
      <c r="F29" s="41" t="str">
        <f>IF(LEN(E29)=0,".",IF(ISERROR(MATCH(E29,Siglas!A:A,0))=TRUE,"X","."))</f>
        <v>.</v>
      </c>
      <c r="G29" s="41" t="str">
        <f t="shared" si="1"/>
        <v>.</v>
      </c>
      <c r="H29" s="1" t="str">
        <f t="shared" si="2"/>
        <v/>
      </c>
      <c r="J29" s="53">
        <f ca="1">OFFSET(Inscricao!$J$1,MATCH(B29,Inscricao!K:K,0)-1,0)</f>
        <v>30</v>
      </c>
      <c r="K29" s="42" t="str">
        <f ca="1">OFFSET(Inscricao!$K$1,MATCH(B29,Inscricao!K:K,0)-1,0)</f>
        <v>Teimosia 1</v>
      </c>
      <c r="L29" s="42" t="str">
        <f ca="1">OFFSET(Inscricao!$L$1,MATCH(B29,Inscricao!K:K,0)-1,0)</f>
        <v>Multicasco 30 Pes</v>
      </c>
      <c r="M29" s="41" t="str">
        <f ca="1">OFFSET(Inscricao!$M$1,MATCH(B29,Inscricao!K:K,0)-1,0)</f>
        <v>BPB</v>
      </c>
      <c r="N29" s="54">
        <f ca="1">OFFSET(Inscricao!$N$1,MATCH(B29,Inscricao!K:K,0)-1,0)</f>
        <v>5</v>
      </c>
      <c r="O29" s="41" t="str">
        <f ca="1">OFFSET(Inscricao!$O$1,MATCH(B29,Inscricao!K:K,0)-1,0)</f>
        <v>ICJG</v>
      </c>
      <c r="P29" s="43">
        <f ca="1">OFFSET(Inscricao!$P$1,MATCH(B29,Inscricao!K:K,0)-1,0)</f>
        <v>1</v>
      </c>
      <c r="Q29" s="55">
        <f t="shared" si="3"/>
        <v>0.65078703703703711</v>
      </c>
      <c r="R29" s="56">
        <f t="shared" si="4"/>
        <v>0</v>
      </c>
    </row>
    <row r="30" spans="1:18" x14ac:dyDescent="0.25">
      <c r="A30" s="41">
        <v>29</v>
      </c>
      <c r="B30" s="37" t="s">
        <v>150</v>
      </c>
      <c r="C30" s="57">
        <v>0</v>
      </c>
      <c r="D30" s="41" t="str">
        <f t="shared" si="0"/>
        <v>.</v>
      </c>
      <c r="E30" s="39" t="s">
        <v>780</v>
      </c>
      <c r="F30" s="41" t="str">
        <f>IF(LEN(E30)=0,".",IF(ISERROR(MATCH(E30,Siglas!A:A,0))=TRUE,"X","."))</f>
        <v>.</v>
      </c>
      <c r="G30" s="41" t="str">
        <f t="shared" si="1"/>
        <v>.</v>
      </c>
      <c r="H30" s="1" t="str">
        <f t="shared" si="2"/>
        <v/>
      </c>
      <c r="J30" s="53">
        <f ca="1">OFFSET(Inscricao!$J$1,MATCH(B30,Inscricao!K:K,0)-1,0)</f>
        <v>539</v>
      </c>
      <c r="K30" s="42" t="str">
        <f ca="1">OFFSET(Inscricao!$K$1,MATCH(B30,Inscricao!K:K,0)-1,0)</f>
        <v>Arui</v>
      </c>
      <c r="L30" s="42" t="str">
        <f ca="1">OFFSET(Inscricao!$L$1,MATCH(B30,Inscricao!K:K,0)-1,0)</f>
        <v>Brasilia 23</v>
      </c>
      <c r="M30" s="41" t="str">
        <f ca="1">OFFSET(Inscricao!$M$1,MATCH(B30,Inscricao!K:K,0)-1,0)</f>
        <v>B23</v>
      </c>
      <c r="N30" s="54">
        <f ca="1">OFFSET(Inscricao!$N$1,MATCH(B30,Inscricao!K:K,0)-1,0)</f>
        <v>7</v>
      </c>
      <c r="O30" s="41" t="str">
        <f ca="1">OFFSET(Inscricao!$O$1,MATCH(B30,Inscricao!K:K,0)-1,0)</f>
        <v>ICJG</v>
      </c>
      <c r="P30" s="43" t="str">
        <f ca="1">OFFSET(Inscricao!$P$1,MATCH(B30,Inscricao!K:K,0)-1,0)</f>
        <v>(s/bp)</v>
      </c>
      <c r="Q30" s="55">
        <f t="shared" si="3"/>
        <v>0</v>
      </c>
      <c r="R30" s="56" t="str">
        <f t="shared" si="4"/>
        <v>OCS</v>
      </c>
    </row>
    <row r="31" spans="1:18" x14ac:dyDescent="0.25">
      <c r="A31" s="41">
        <v>30</v>
      </c>
      <c r="B31" s="37" t="s">
        <v>998</v>
      </c>
      <c r="C31" s="57">
        <v>0.65219907407407407</v>
      </c>
      <c r="D31" s="41" t="str">
        <f t="shared" si="0"/>
        <v>.</v>
      </c>
      <c r="E31" s="39"/>
      <c r="F31" s="41" t="str">
        <f>IF(LEN(E31)=0,".",IF(ISERROR(MATCH(E31,Siglas!A:A,0))=TRUE,"X","."))</f>
        <v>.</v>
      </c>
      <c r="G31" s="41" t="str">
        <f t="shared" si="1"/>
        <v>.</v>
      </c>
      <c r="H31" s="1" t="str">
        <f t="shared" si="2"/>
        <v/>
      </c>
      <c r="J31" s="53" t="str">
        <f ca="1">OFFSET(Inscricao!$J$1,MATCH(B31,Inscricao!K:K,0)-1,0)</f>
        <v>s/n</v>
      </c>
      <c r="K31" s="42" t="str">
        <f ca="1">OFFSET(Inscricao!$K$1,MATCH(B31,Inscricao!K:K,0)-1,0)</f>
        <v>Partisan</v>
      </c>
      <c r="L31" s="42" t="str">
        <f ca="1">OFFSET(Inscricao!$L$1,MATCH(B31,Inscricao!K:K,0)-1,0)</f>
        <v>Brasilia 23</v>
      </c>
      <c r="M31" s="41" t="str">
        <f ca="1">OFFSET(Inscricao!$M$1,MATCH(B31,Inscricao!K:K,0)-1,0)</f>
        <v>B23</v>
      </c>
      <c r="N31" s="54">
        <f ca="1">OFFSET(Inscricao!$N$1,MATCH(B31,Inscricao!K:K,0)-1,0)</f>
        <v>3</v>
      </c>
      <c r="O31" s="41" t="str">
        <f ca="1">OFFSET(Inscricao!$O$1,MATCH(B31,Inscricao!K:K,0)-1,0)</f>
        <v>ICJG</v>
      </c>
      <c r="P31" s="43">
        <f ca="1">OFFSET(Inscricao!$P$1,MATCH(B31,Inscricao!K:K,0)-1,0)</f>
        <v>1</v>
      </c>
      <c r="Q31" s="55">
        <f t="shared" si="3"/>
        <v>0.65219907407407407</v>
      </c>
      <c r="R31" s="56">
        <f t="shared" si="4"/>
        <v>0</v>
      </c>
    </row>
    <row r="32" spans="1:18" x14ac:dyDescent="0.25">
      <c r="A32" s="41">
        <v>31</v>
      </c>
      <c r="B32" s="37" t="s">
        <v>278</v>
      </c>
      <c r="C32" s="57">
        <v>0.6523958333333334</v>
      </c>
      <c r="D32" s="41" t="str">
        <f t="shared" si="0"/>
        <v>.</v>
      </c>
      <c r="E32" s="39"/>
      <c r="F32" s="41" t="str">
        <f>IF(LEN(E32)=0,".",IF(ISERROR(MATCH(E32,Siglas!A:A,0))=TRUE,"X","."))</f>
        <v>.</v>
      </c>
      <c r="G32" s="41" t="str">
        <f t="shared" si="1"/>
        <v>.</v>
      </c>
      <c r="H32" s="1" t="str">
        <f t="shared" si="2"/>
        <v/>
      </c>
      <c r="J32" s="53">
        <f ca="1">OFFSET(Inscricao!$J$1,MATCH(B32,Inscricao!K:K,0)-1,0)</f>
        <v>2561</v>
      </c>
      <c r="K32" s="42" t="str">
        <f ca="1">OFFSET(Inscricao!$K$1,MATCH(B32,Inscricao!K:K,0)-1,0)</f>
        <v>Cristalino</v>
      </c>
      <c r="L32" s="42" t="str">
        <f ca="1">OFFSET(Inscricao!$L$1,MATCH(B32,Inscricao!K:K,0)-1,0)</f>
        <v>Carabelli 26</v>
      </c>
      <c r="M32" s="41" t="str">
        <f ca="1">OFFSET(Inscricao!$M$1,MATCH(B32,Inscricao!K:K,0)-1,0)</f>
        <v>RGS</v>
      </c>
      <c r="N32" s="54">
        <f ca="1">OFFSET(Inscricao!$N$1,MATCH(B32,Inscricao!K:K,0)-1,0)</f>
        <v>5</v>
      </c>
      <c r="O32" s="41" t="str">
        <f ca="1">OFFSET(Inscricao!$O$1,MATCH(B32,Inscricao!K:K,0)-1,0)</f>
        <v>ICRJ</v>
      </c>
      <c r="P32" s="43">
        <f ca="1">OFFSET(Inscricao!$P$1,MATCH(B32,Inscricao!K:K,0)-1,0)</f>
        <v>0.90859999999999996</v>
      </c>
      <c r="Q32" s="55">
        <f t="shared" si="3"/>
        <v>0.6523958333333334</v>
      </c>
      <c r="R32" s="56">
        <f t="shared" si="4"/>
        <v>0</v>
      </c>
    </row>
    <row r="33" spans="1:18" x14ac:dyDescent="0.25">
      <c r="A33" s="41">
        <v>32</v>
      </c>
      <c r="B33" s="37" t="s">
        <v>879</v>
      </c>
      <c r="C33" s="57">
        <v>0.65241898148148147</v>
      </c>
      <c r="D33" s="41" t="str">
        <f t="shared" si="0"/>
        <v>.</v>
      </c>
      <c r="E33" s="39"/>
      <c r="F33" s="41" t="str">
        <f>IF(LEN(E33)=0,".",IF(ISERROR(MATCH(E33,Siglas!A:A,0))=TRUE,"X","."))</f>
        <v>.</v>
      </c>
      <c r="G33" s="41" t="str">
        <f t="shared" si="1"/>
        <v>.</v>
      </c>
      <c r="H33" s="1" t="str">
        <f t="shared" si="2"/>
        <v/>
      </c>
      <c r="J33" s="53">
        <f ca="1">OFFSET(Inscricao!$J$1,MATCH(B33,Inscricao!K:K,0)-1,0)</f>
        <v>2415</v>
      </c>
      <c r="K33" s="42" t="str">
        <f ca="1">OFFSET(Inscricao!$K$1,MATCH(B33,Inscricao!K:K,0)-1,0)</f>
        <v>A'Uwe</v>
      </c>
      <c r="L33" s="42" t="str">
        <f ca="1">OFFSET(Inscricao!$L$1,MATCH(B33,Inscricao!K:K,0)-1,0)</f>
        <v>Farr 31</v>
      </c>
      <c r="M33" s="41" t="str">
        <f ca="1">OFFSET(Inscricao!$M$1,MATCH(B33,Inscricao!K:K,0)-1,0)</f>
        <v>BPB</v>
      </c>
      <c r="N33" s="54">
        <f ca="1">OFFSET(Inscricao!$N$1,MATCH(B33,Inscricao!K:K,0)-1,0)</f>
        <v>3</v>
      </c>
      <c r="O33" s="41" t="str">
        <f ca="1">OFFSET(Inscricao!$O$1,MATCH(B33,Inscricao!K:K,0)-1,0)</f>
        <v>RYC</v>
      </c>
      <c r="P33" s="43">
        <f ca="1">OFFSET(Inscricao!$P$1,MATCH(B33,Inscricao!K:K,0)-1,0)</f>
        <v>1</v>
      </c>
      <c r="Q33" s="55">
        <f t="shared" si="3"/>
        <v>0.65241898148148147</v>
      </c>
      <c r="R33" s="56">
        <f t="shared" si="4"/>
        <v>0</v>
      </c>
    </row>
    <row r="34" spans="1:18" x14ac:dyDescent="0.25">
      <c r="A34" s="41">
        <v>33</v>
      </c>
      <c r="B34" s="120" t="s">
        <v>203</v>
      </c>
      <c r="C34" s="57">
        <v>0.65278935185185183</v>
      </c>
      <c r="D34" s="41" t="str">
        <f t="shared" si="0"/>
        <v>.</v>
      </c>
      <c r="E34" s="39"/>
      <c r="F34" s="41" t="str">
        <f>IF(LEN(E34)=0,".",IF(ISERROR(MATCH(E34,Siglas!A:A,0))=TRUE,"X","."))</f>
        <v>.</v>
      </c>
      <c r="G34" s="41" t="str">
        <f t="shared" si="1"/>
        <v>.</v>
      </c>
      <c r="H34" s="1" t="str">
        <f t="shared" si="2"/>
        <v/>
      </c>
      <c r="J34" s="53">
        <f ca="1">OFFSET(Inscricao!$J$1,MATCH(B34,Inscricao!K:K,0)-1,0)</f>
        <v>1933</v>
      </c>
      <c r="K34" s="42" t="str">
        <f ca="1">OFFSET(Inscricao!$K$1,MATCH(B34,Inscricao!K:K,0)-1,0)</f>
        <v>Blue Moon</v>
      </c>
      <c r="L34" s="42" t="str">
        <f ca="1">OFFSET(Inscricao!$L$1,MATCH(B34,Inscricao!K:K,0)-1,0)</f>
        <v>Ed 30 On Off</v>
      </c>
      <c r="M34" s="41" t="str">
        <f ca="1">OFFSET(Inscricao!$M$1,MATCH(B34,Inscricao!K:K,0)-1,0)</f>
        <v>RGS</v>
      </c>
      <c r="N34" s="54">
        <f ca="1">OFFSET(Inscricao!$N$1,MATCH(B34,Inscricao!K:K,0)-1,0)</f>
        <v>4</v>
      </c>
      <c r="O34" s="41" t="str">
        <f ca="1">OFFSET(Inscricao!$O$1,MATCH(B34,Inscricao!K:K,0)-1,0)</f>
        <v>N</v>
      </c>
      <c r="P34" s="43">
        <f ca="1">OFFSET(Inscricao!$P$1,MATCH(B34,Inscricao!K:K,0)-1,0)</f>
        <v>0.87250000000000005</v>
      </c>
      <c r="Q34" s="55">
        <f t="shared" si="3"/>
        <v>0.65278935185185183</v>
      </c>
      <c r="R34" s="56">
        <f t="shared" si="4"/>
        <v>0</v>
      </c>
    </row>
    <row r="35" spans="1:18" x14ac:dyDescent="0.25">
      <c r="A35" s="41">
        <v>34</v>
      </c>
      <c r="B35" s="37" t="s">
        <v>988</v>
      </c>
      <c r="C35" s="57">
        <v>0</v>
      </c>
      <c r="D35" s="41" t="str">
        <f t="shared" si="0"/>
        <v>.</v>
      </c>
      <c r="E35" s="39" t="s">
        <v>780</v>
      </c>
      <c r="F35" s="41" t="str">
        <f>IF(LEN(E35)=0,".",IF(ISERROR(MATCH(E35,Siglas!A:A,0))=TRUE,"X","."))</f>
        <v>.</v>
      </c>
      <c r="G35" s="41" t="str">
        <f t="shared" si="1"/>
        <v>.</v>
      </c>
      <c r="H35" s="1" t="str">
        <f t="shared" si="2"/>
        <v/>
      </c>
      <c r="J35" s="53">
        <f ca="1">OFFSET(Inscricao!$J$1,MATCH(B35,Inscricao!K:K,0)-1,0)</f>
        <v>692</v>
      </c>
      <c r="K35" s="42" t="str">
        <f ca="1">OFFSET(Inscricao!$K$1,MATCH(B35,Inscricao!K:K,0)-1,0)</f>
        <v>Ycthos</v>
      </c>
      <c r="L35" s="42" t="str">
        <f ca="1">OFFSET(Inscricao!$L$1,MATCH(B35,Inscricao!K:K,0)-1,0)</f>
        <v>Veleiro 27 Pes</v>
      </c>
      <c r="M35" s="41" t="str">
        <f ca="1">OFFSET(Inscricao!$M$1,MATCH(B35,Inscricao!K:K,0)-1,0)</f>
        <v>BPA</v>
      </c>
      <c r="N35" s="54">
        <f ca="1">OFFSET(Inscricao!$N$1,MATCH(B35,Inscricao!K:K,0)-1,0)</f>
        <v>3</v>
      </c>
      <c r="O35" s="41" t="str">
        <f ca="1">OFFSET(Inscricao!$O$1,MATCH(B35,Inscricao!K:K,0)-1,0)</f>
        <v>N</v>
      </c>
      <c r="P35" s="43">
        <f ca="1">OFFSET(Inscricao!$P$1,MATCH(B35,Inscricao!K:K,0)-1,0)</f>
        <v>1</v>
      </c>
      <c r="Q35" s="55">
        <f t="shared" si="3"/>
        <v>0</v>
      </c>
      <c r="R35" s="56" t="str">
        <f t="shared" si="4"/>
        <v>OCS</v>
      </c>
    </row>
    <row r="36" spans="1:18" x14ac:dyDescent="0.25">
      <c r="A36" s="41">
        <v>35</v>
      </c>
      <c r="B36" s="37" t="s">
        <v>22</v>
      </c>
      <c r="C36" s="57">
        <v>0.65486111111111112</v>
      </c>
      <c r="D36" s="41" t="str">
        <f t="shared" si="0"/>
        <v>.</v>
      </c>
      <c r="E36" s="39"/>
      <c r="F36" s="41" t="str">
        <f>IF(LEN(E36)=0,".",IF(ISERROR(MATCH(E36,Siglas!A:A,0))=TRUE,"X","."))</f>
        <v>.</v>
      </c>
      <c r="G36" s="41" t="str">
        <f t="shared" si="1"/>
        <v>.</v>
      </c>
      <c r="H36" s="1" t="str">
        <f t="shared" si="2"/>
        <v/>
      </c>
      <c r="J36" s="53">
        <f ca="1">OFFSET(Inscricao!$J$1,MATCH(B36,Inscricao!K:K,0)-1,0)</f>
        <v>3008</v>
      </c>
      <c r="K36" s="42" t="str">
        <f ca="1">OFFSET(Inscricao!$K$1,MATCH(B36,Inscricao!K:K,0)-1,0)</f>
        <v>Dorf</v>
      </c>
      <c r="L36" s="42" t="str">
        <f ca="1">OFFSET(Inscricao!$L$1,MATCH(B36,Inscricao!K:K,0)-1,0)</f>
        <v>Delta 26</v>
      </c>
      <c r="M36" s="41" t="str">
        <f ca="1">OFFSET(Inscricao!$M$1,MATCH(B36,Inscricao!K:K,0)-1,0)</f>
        <v>RGS</v>
      </c>
      <c r="N36" s="54">
        <f ca="1">OFFSET(Inscricao!$N$1,MATCH(B36,Inscricao!K:K,0)-1,0)</f>
        <v>4</v>
      </c>
      <c r="O36" s="41" t="str">
        <f ca="1">OFFSET(Inscricao!$O$1,MATCH(B36,Inscricao!K:K,0)-1,0)</f>
        <v>ICRJ</v>
      </c>
      <c r="P36" s="43">
        <f ca="1">OFFSET(Inscricao!$P$1,MATCH(B36,Inscricao!K:K,0)-1,0)</f>
        <v>0.82230000000000003</v>
      </c>
      <c r="Q36" s="55">
        <f t="shared" si="3"/>
        <v>0.65486111111111112</v>
      </c>
      <c r="R36" s="56">
        <f t="shared" si="4"/>
        <v>0</v>
      </c>
    </row>
    <row r="37" spans="1:18" x14ac:dyDescent="0.25">
      <c r="A37" s="41">
        <v>36</v>
      </c>
      <c r="B37" s="37" t="s">
        <v>980</v>
      </c>
      <c r="C37" s="57">
        <v>0.65600694444444441</v>
      </c>
      <c r="D37" s="41" t="str">
        <f t="shared" si="0"/>
        <v>.</v>
      </c>
      <c r="E37" s="39"/>
      <c r="F37" s="41" t="str">
        <f>IF(LEN(E37)=0,".",IF(ISERROR(MATCH(E37,Siglas!A:A,0))=TRUE,"X","."))</f>
        <v>.</v>
      </c>
      <c r="G37" s="41" t="str">
        <f t="shared" si="1"/>
        <v>.</v>
      </c>
      <c r="H37" s="1" t="str">
        <f t="shared" si="2"/>
        <v/>
      </c>
      <c r="J37" s="53">
        <f ca="1">OFFSET(Inscricao!$J$1,MATCH(B37,Inscricao!K:K,0)-1,0)</f>
        <v>1246</v>
      </c>
      <c r="K37" s="42" t="str">
        <f ca="1">OFFSET(Inscricao!$K$1,MATCH(B37,Inscricao!K:K,0)-1,0)</f>
        <v>Mano's Chopp</v>
      </c>
      <c r="L37" s="42" t="str">
        <f ca="1">OFFSET(Inscricao!$L$1,MATCH(B37,Inscricao!K:K,0)-1,0)</f>
        <v>Main 34</v>
      </c>
      <c r="M37" s="41" t="str">
        <f ca="1">OFFSET(Inscricao!$M$1,MATCH(B37,Inscricao!K:K,0)-1,0)</f>
        <v>RGS</v>
      </c>
      <c r="N37" s="54">
        <f ca="1">OFFSET(Inscricao!$N$1,MATCH(B37,Inscricao!K:K,0)-1,0)</f>
        <v>8</v>
      </c>
      <c r="O37" s="41" t="str">
        <f ca="1">OFFSET(Inscricao!$O$1,MATCH(B37,Inscricao!K:K,0)-1,0)</f>
        <v>ICB</v>
      </c>
      <c r="P37" s="43">
        <f ca="1">OFFSET(Inscricao!$P$1,MATCH(B37,Inscricao!K:K,0)-1,0)</f>
        <v>0.89700000000000002</v>
      </c>
      <c r="Q37" s="55">
        <f t="shared" si="3"/>
        <v>0.65600694444444441</v>
      </c>
      <c r="R37" s="56">
        <f t="shared" si="4"/>
        <v>0</v>
      </c>
    </row>
    <row r="38" spans="1:18" x14ac:dyDescent="0.25">
      <c r="A38" s="41">
        <v>37</v>
      </c>
      <c r="B38" s="37" t="s">
        <v>257</v>
      </c>
      <c r="C38" s="57">
        <v>0</v>
      </c>
      <c r="D38" s="41" t="str">
        <f t="shared" si="0"/>
        <v>.</v>
      </c>
      <c r="E38" s="39" t="s">
        <v>780</v>
      </c>
      <c r="F38" s="41" t="str">
        <f>IF(LEN(E38)=0,".",IF(ISERROR(MATCH(E38,Siglas!A:A,0))=TRUE,"X","."))</f>
        <v>.</v>
      </c>
      <c r="G38" s="41" t="str">
        <f t="shared" si="1"/>
        <v>.</v>
      </c>
      <c r="H38" s="1" t="str">
        <f t="shared" si="2"/>
        <v/>
      </c>
      <c r="J38" s="53">
        <f ca="1">OFFSET(Inscricao!$J$1,MATCH(B38,Inscricao!K:K,0)-1,0)</f>
        <v>3006</v>
      </c>
      <c r="K38" s="42" t="str">
        <f ca="1">OFFSET(Inscricao!$K$1,MATCH(B38,Inscricao!K:K,0)-1,0)</f>
        <v>Chame</v>
      </c>
      <c r="L38" s="42" t="str">
        <f ca="1">OFFSET(Inscricao!$L$1,MATCH(B38,Inscricao!K:K,0)-1,0)</f>
        <v>Delta 26</v>
      </c>
      <c r="M38" s="41" t="str">
        <f ca="1">OFFSET(Inscricao!$M$1,MATCH(B38,Inscricao!K:K,0)-1,0)</f>
        <v>BPA</v>
      </c>
      <c r="N38" s="54">
        <f ca="1">OFFSET(Inscricao!$N$1,MATCH(B38,Inscricao!K:K,0)-1,0)</f>
        <v>4</v>
      </c>
      <c r="O38" s="41" t="str">
        <f ca="1">OFFSET(Inscricao!$O$1,MATCH(B38,Inscricao!K:K,0)-1,0)</f>
        <v>PCSF</v>
      </c>
      <c r="P38" s="43">
        <f ca="1">OFFSET(Inscricao!$P$1,MATCH(B38,Inscricao!K:K,0)-1,0)</f>
        <v>1</v>
      </c>
      <c r="Q38" s="55">
        <f t="shared" si="3"/>
        <v>0</v>
      </c>
      <c r="R38" s="56" t="str">
        <f t="shared" si="4"/>
        <v>OCS</v>
      </c>
    </row>
    <row r="39" spans="1:18" x14ac:dyDescent="0.25">
      <c r="A39" s="41">
        <v>38</v>
      </c>
      <c r="B39" s="37" t="s">
        <v>721</v>
      </c>
      <c r="C39" s="57">
        <v>0.66130787037037042</v>
      </c>
      <c r="D39" s="41" t="str">
        <f t="shared" si="0"/>
        <v>.</v>
      </c>
      <c r="E39" s="39"/>
      <c r="F39" s="41" t="str">
        <f>IF(LEN(E39)=0,".",IF(ISERROR(MATCH(E39,Siglas!A:A,0))=TRUE,"X","."))</f>
        <v>.</v>
      </c>
      <c r="G39" s="41" t="str">
        <f t="shared" si="1"/>
        <v>.</v>
      </c>
      <c r="H39" s="1" t="str">
        <f t="shared" si="2"/>
        <v/>
      </c>
      <c r="J39" s="53">
        <f ca="1">OFFSET(Inscricao!$J$1,MATCH(B39,Inscricao!K:K,0)-1,0)</f>
        <v>77</v>
      </c>
      <c r="K39" s="42" t="str">
        <f ca="1">OFFSET(Inscricao!$K$1,MATCH(B39,Inscricao!K:K,0)-1,0)</f>
        <v>Cairu III</v>
      </c>
      <c r="L39" s="42" t="str">
        <f ca="1">OFFSET(Inscricao!$L$1,MATCH(B39,Inscricao!K:K,0)-1,0)</f>
        <v>Yole 48</v>
      </c>
      <c r="M39" s="41" t="str">
        <f ca="1">OFFSET(Inscricao!$M$1,MATCH(B39,Inscricao!K:K,0)-1,0)</f>
        <v>CLA</v>
      </c>
      <c r="N39" s="54">
        <f ca="1">OFFSET(Inscricao!$N$1,MATCH(B39,Inscricao!K:K,0)-1,0)</f>
        <v>13</v>
      </c>
      <c r="O39" s="41" t="str">
        <f ca="1">OFFSET(Inscricao!$O$1,MATCH(B39,Inscricao!K:K,0)-1,0)</f>
        <v>ICRJ</v>
      </c>
      <c r="P39" s="43">
        <f ca="1">OFFSET(Inscricao!$P$1,MATCH(B39,Inscricao!K:K,0)-1,0)</f>
        <v>0.9</v>
      </c>
      <c r="Q39" s="55">
        <f t="shared" si="3"/>
        <v>0.66130787037037042</v>
      </c>
      <c r="R39" s="56">
        <f t="shared" si="4"/>
        <v>0</v>
      </c>
    </row>
    <row r="40" spans="1:18" x14ac:dyDescent="0.25">
      <c r="A40" s="41">
        <v>39</v>
      </c>
      <c r="B40" s="37" t="s">
        <v>996</v>
      </c>
      <c r="C40" s="57">
        <v>0</v>
      </c>
      <c r="D40" s="41" t="str">
        <f t="shared" si="0"/>
        <v>.</v>
      </c>
      <c r="E40" s="39" t="s">
        <v>780</v>
      </c>
      <c r="F40" s="41" t="str">
        <f>IF(LEN(E40)=0,".",IF(ISERROR(MATCH(E40,Siglas!A:A,0))=TRUE,"X","."))</f>
        <v>.</v>
      </c>
      <c r="G40" s="41" t="str">
        <f t="shared" si="1"/>
        <v>.</v>
      </c>
      <c r="H40" s="1" t="str">
        <f t="shared" si="2"/>
        <v/>
      </c>
      <c r="J40" s="53" t="str">
        <f ca="1">OFFSET(Inscricao!$J$1,MATCH(B40,Inscricao!K:K,0)-1,0)</f>
        <v>s/n</v>
      </c>
      <c r="K40" s="42" t="str">
        <f ca="1">OFFSET(Inscricao!$K$1,MATCH(B40,Inscricao!K:K,0)-1,0)</f>
        <v>Mitahy</v>
      </c>
      <c r="L40" s="42" t="str">
        <f ca="1">OFFSET(Inscricao!$L$1,MATCH(B40,Inscricao!K:K,0)-1,0)</f>
        <v>Brasilia 23</v>
      </c>
      <c r="M40" s="41" t="str">
        <f ca="1">OFFSET(Inscricao!$M$1,MATCH(B40,Inscricao!K:K,0)-1,0)</f>
        <v>B23</v>
      </c>
      <c r="N40" s="54">
        <f ca="1">OFFSET(Inscricao!$N$1,MATCH(B40,Inscricao!K:K,0)-1,0)</f>
        <v>3</v>
      </c>
      <c r="O40" s="41" t="str">
        <f ca="1">OFFSET(Inscricao!$O$1,MATCH(B40,Inscricao!K:K,0)-1,0)</f>
        <v>CPM II</v>
      </c>
      <c r="P40" s="43">
        <f ca="1">OFFSET(Inscricao!$P$1,MATCH(B40,Inscricao!K:K,0)-1,0)</f>
        <v>1</v>
      </c>
      <c r="Q40" s="55">
        <f t="shared" si="3"/>
        <v>0</v>
      </c>
      <c r="R40" s="56" t="str">
        <f t="shared" si="4"/>
        <v>OCS</v>
      </c>
    </row>
    <row r="41" spans="1:18" x14ac:dyDescent="0.25">
      <c r="A41" s="41">
        <v>40</v>
      </c>
      <c r="B41" s="37" t="s">
        <v>866</v>
      </c>
      <c r="C41" s="57">
        <v>0.67462962962962969</v>
      </c>
      <c r="D41" s="41" t="str">
        <f t="shared" si="0"/>
        <v>.</v>
      </c>
      <c r="E41" s="39"/>
      <c r="F41" s="41" t="str">
        <f>IF(LEN(E41)=0,".",IF(ISERROR(MATCH(E41,Siglas!A:A,0))=TRUE,"X","."))</f>
        <v>.</v>
      </c>
      <c r="G41" s="41" t="str">
        <f t="shared" si="1"/>
        <v>.</v>
      </c>
      <c r="H41" s="1" t="str">
        <f t="shared" si="2"/>
        <v/>
      </c>
      <c r="J41" s="53">
        <f ca="1">OFFSET(Inscricao!$J$1,MATCH(B41,Inscricao!K:K,0)-1,0)</f>
        <v>1174</v>
      </c>
      <c r="K41" s="42" t="str">
        <f ca="1">OFFSET(Inscricao!$K$1,MATCH(B41,Inscricao!K:K,0)-1,0)</f>
        <v>Evasion</v>
      </c>
      <c r="L41" s="42" t="str">
        <f ca="1">OFFSET(Inscricao!$L$1,MATCH(B41,Inscricao!K:K,0)-1,0)</f>
        <v>Mod 30</v>
      </c>
      <c r="M41" s="41" t="str">
        <f ca="1">OFFSET(Inscricao!$M$1,MATCH(B41,Inscricao!K:K,0)-1,0)</f>
        <v>BPB</v>
      </c>
      <c r="N41" s="54">
        <f ca="1">OFFSET(Inscricao!$N$1,MATCH(B41,Inscricao!K:K,0)-1,0)</f>
        <v>4</v>
      </c>
      <c r="O41" s="41" t="str">
        <f ca="1">OFFSET(Inscricao!$O$1,MATCH(B41,Inscricao!K:K,0)-1,0)</f>
        <v>RYC</v>
      </c>
      <c r="P41" s="43">
        <f ca="1">OFFSET(Inscricao!$P$1,MATCH(B41,Inscricao!K:K,0)-1,0)</f>
        <v>1</v>
      </c>
      <c r="Q41" s="55">
        <f t="shared" si="3"/>
        <v>0.67462962962962969</v>
      </c>
      <c r="R41" s="56">
        <f t="shared" si="4"/>
        <v>0</v>
      </c>
    </row>
    <row r="42" spans="1:18" x14ac:dyDescent="0.25">
      <c r="A42" s="41">
        <v>41</v>
      </c>
      <c r="B42" s="37" t="s">
        <v>596</v>
      </c>
      <c r="C42" s="57">
        <v>0.67774305555555558</v>
      </c>
      <c r="D42" s="41" t="str">
        <f t="shared" si="0"/>
        <v>.</v>
      </c>
      <c r="E42" s="39"/>
      <c r="F42" s="41" t="str">
        <f>IF(LEN(E42)=0,".",IF(ISERROR(MATCH(E42,Siglas!A:A,0))=TRUE,"X","."))</f>
        <v>.</v>
      </c>
      <c r="G42" s="41" t="str">
        <f t="shared" si="1"/>
        <v>.</v>
      </c>
      <c r="H42" s="1" t="str">
        <f t="shared" si="2"/>
        <v/>
      </c>
      <c r="J42" s="53" t="str">
        <f ca="1">OFFSET(Inscricao!$J$1,MATCH(B42,Inscricao!K:K,0)-1,0)</f>
        <v>s/n</v>
      </c>
      <c r="K42" s="42" t="str">
        <f ca="1">OFFSET(Inscricao!$K$1,MATCH(B42,Inscricao!K:K,0)-1,0)</f>
        <v>Sirius</v>
      </c>
      <c r="L42" s="42" t="str">
        <f ca="1">OFFSET(Inscricao!$L$1,MATCH(B42,Inscricao!K:K,0)-1,0)</f>
        <v>Delta 36</v>
      </c>
      <c r="M42" s="41" t="str">
        <f ca="1">OFFSET(Inscricao!$M$1,MATCH(B42,Inscricao!K:K,0)-1,0)</f>
        <v>BPC</v>
      </c>
      <c r="N42" s="54">
        <f ca="1">OFFSET(Inscricao!$N$1,MATCH(B42,Inscricao!K:K,0)-1,0)</f>
        <v>1</v>
      </c>
      <c r="O42" s="41" t="str">
        <f ca="1">OFFSET(Inscricao!$O$1,MATCH(B42,Inscricao!K:K,0)-1,0)</f>
        <v>CNC</v>
      </c>
      <c r="P42" s="43">
        <f ca="1">OFFSET(Inscricao!$P$1,MATCH(B42,Inscricao!K:K,0)-1,0)</f>
        <v>1</v>
      </c>
      <c r="Q42" s="55">
        <f t="shared" si="3"/>
        <v>0.67774305555555558</v>
      </c>
      <c r="R42" s="56">
        <f t="shared" si="4"/>
        <v>0</v>
      </c>
    </row>
    <row r="43" spans="1:18" x14ac:dyDescent="0.25">
      <c r="A43" s="41">
        <v>42</v>
      </c>
      <c r="B43" s="37" t="s">
        <v>982</v>
      </c>
      <c r="C43" s="57">
        <v>0.67880787037037038</v>
      </c>
      <c r="D43" s="41" t="str">
        <f t="shared" si="0"/>
        <v>.</v>
      </c>
      <c r="E43" s="39"/>
      <c r="F43" s="41" t="str">
        <f>IF(LEN(E43)=0,".",IF(ISERROR(MATCH(E43,Siglas!A:A,0))=TRUE,"X","."))</f>
        <v>.</v>
      </c>
      <c r="G43" s="41" t="str">
        <f t="shared" si="1"/>
        <v>.</v>
      </c>
      <c r="H43" s="1" t="str">
        <f t="shared" si="2"/>
        <v/>
      </c>
      <c r="J43" s="53">
        <f ca="1">OFFSET(Inscricao!$J$1,MATCH(B43,Inscricao!K:K,0)-1,0)</f>
        <v>2003</v>
      </c>
      <c r="K43" s="42" t="str">
        <f ca="1">OFFSET(Inscricao!$K$1,MATCH(B43,Inscricao!K:K,0)-1,0)</f>
        <v>Carcara</v>
      </c>
      <c r="L43" s="42" t="str">
        <f ca="1">OFFSET(Inscricao!$L$1,MATCH(B43,Inscricao!K:K,0)-1,0)</f>
        <v>Rocket 23</v>
      </c>
      <c r="M43" s="41" t="str">
        <f ca="1">OFFSET(Inscricao!$M$1,MATCH(B43,Inscricao!K:K,0)-1,0)</f>
        <v>RGS</v>
      </c>
      <c r="N43" s="54">
        <f ca="1">OFFSET(Inscricao!$N$1,MATCH(B43,Inscricao!K:K,0)-1,0)</f>
        <v>4</v>
      </c>
      <c r="O43" s="41" t="str">
        <f ca="1">OFFSET(Inscricao!$O$1,MATCH(B43,Inscricao!K:K,0)-1,0)</f>
        <v>N</v>
      </c>
      <c r="P43" s="43">
        <f ca="1">OFFSET(Inscricao!$P$1,MATCH(B43,Inscricao!K:K,0)-1,0)</f>
        <v>0.8458</v>
      </c>
      <c r="Q43" s="55">
        <f t="shared" si="3"/>
        <v>0.67880787037037038</v>
      </c>
      <c r="R43" s="56">
        <f t="shared" si="4"/>
        <v>0</v>
      </c>
    </row>
    <row r="44" spans="1:18" x14ac:dyDescent="0.25">
      <c r="A44" s="41">
        <v>43</v>
      </c>
      <c r="B44" s="37" t="s">
        <v>922</v>
      </c>
      <c r="C44" s="57">
        <v>0.68329861111111112</v>
      </c>
      <c r="D44" s="41" t="str">
        <f t="shared" si="0"/>
        <v>.</v>
      </c>
      <c r="E44" s="39"/>
      <c r="F44" s="41" t="str">
        <f>IF(LEN(E44)=0,".",IF(ISERROR(MATCH(E44,Siglas!A:A,0))=TRUE,"X","."))</f>
        <v>.</v>
      </c>
      <c r="G44" s="41" t="str">
        <f t="shared" si="1"/>
        <v>.</v>
      </c>
      <c r="H44" s="1" t="str">
        <f t="shared" si="2"/>
        <v/>
      </c>
      <c r="J44" s="53" t="str">
        <f ca="1">OFFSET(Inscricao!$J$1,MATCH(B44,Inscricao!K:K,0)-1,0)</f>
        <v>(s/n)</v>
      </c>
      <c r="K44" s="42" t="str">
        <f ca="1">OFFSET(Inscricao!$K$1,MATCH(B44,Inscricao!K:K,0)-1,0)</f>
        <v>Porthos</v>
      </c>
      <c r="L44" s="42" t="str">
        <f ca="1">OFFSET(Inscricao!$L$1,MATCH(B44,Inscricao!K:K,0)-1,0)</f>
        <v>31 Pes</v>
      </c>
      <c r="M44" s="41" t="str">
        <f ca="1">OFFSET(Inscricao!$M$1,MATCH(B44,Inscricao!K:K,0)-1,0)</f>
        <v>BPB</v>
      </c>
      <c r="N44" s="54">
        <f ca="1">OFFSET(Inscricao!$N$1,MATCH(B44,Inscricao!K:K,0)-1,0)</f>
        <v>2</v>
      </c>
      <c r="O44" s="41" t="str">
        <f ca="1">OFFSET(Inscricao!$O$1,MATCH(B44,Inscricao!K:K,0)-1,0)</f>
        <v>RYC</v>
      </c>
      <c r="P44" s="43">
        <f ca="1">OFFSET(Inscricao!$P$1,MATCH(B44,Inscricao!K:K,0)-1,0)</f>
        <v>1</v>
      </c>
      <c r="Q44" s="55">
        <f t="shared" si="3"/>
        <v>0.68329861111111112</v>
      </c>
      <c r="R44" s="56">
        <f t="shared" si="4"/>
        <v>0</v>
      </c>
    </row>
    <row r="45" spans="1:18" x14ac:dyDescent="0.25">
      <c r="A45" s="41">
        <v>44</v>
      </c>
      <c r="B45" s="37" t="s">
        <v>983</v>
      </c>
      <c r="C45" s="57">
        <v>0.71107638888888891</v>
      </c>
      <c r="D45" s="41" t="str">
        <f t="shared" si="0"/>
        <v>.</v>
      </c>
      <c r="E45" s="39"/>
      <c r="F45" s="41" t="str">
        <f>IF(LEN(E45)=0,".",IF(ISERROR(MATCH(E45,Siglas!A:A,0))=TRUE,"X","."))</f>
        <v>.</v>
      </c>
      <c r="G45" s="41" t="str">
        <f t="shared" si="1"/>
        <v>.</v>
      </c>
      <c r="H45" s="1" t="str">
        <f t="shared" si="2"/>
        <v/>
      </c>
      <c r="J45" s="53">
        <f ca="1">OFFSET(Inscricao!$J$1,MATCH(B45,Inscricao!K:K,0)-1,0)</f>
        <v>1185</v>
      </c>
      <c r="K45" s="42" t="str">
        <f ca="1">OFFSET(Inscricao!$K$1,MATCH(B45,Inscricao!K:K,0)-1,0)</f>
        <v>CL Durf</v>
      </c>
      <c r="L45" s="42" t="str">
        <f ca="1">OFFSET(Inscricao!$L$1,MATCH(B45,Inscricao!K:K,0)-1,0)</f>
        <v>Fast 230</v>
      </c>
      <c r="M45" s="41" t="str">
        <f ca="1">OFFSET(Inscricao!$M$1,MATCH(B45,Inscricao!K:K,0)-1,0)</f>
        <v>RGS</v>
      </c>
      <c r="N45" s="54">
        <f ca="1">OFFSET(Inscricao!$N$1,MATCH(B45,Inscricao!K:K,0)-1,0)</f>
        <v>5</v>
      </c>
      <c r="O45" s="41" t="str">
        <f ca="1">OFFSET(Inscricao!$O$1,MATCH(B45,Inscricao!K:K,0)-1,0)</f>
        <v>MG</v>
      </c>
      <c r="P45" s="43">
        <f ca="1">OFFSET(Inscricao!$P$1,MATCH(B45,Inscricao!K:K,0)-1,0)</f>
        <v>0.80369999999999997</v>
      </c>
      <c r="Q45" s="55">
        <f t="shared" si="3"/>
        <v>0.71107638888888891</v>
      </c>
      <c r="R45" s="56">
        <f t="shared" si="4"/>
        <v>0</v>
      </c>
    </row>
    <row r="46" spans="1:18" x14ac:dyDescent="0.25">
      <c r="A46" s="41">
        <v>45</v>
      </c>
      <c r="B46" s="37" t="s">
        <v>984</v>
      </c>
      <c r="C46" s="57">
        <v>0</v>
      </c>
      <c r="D46" s="41" t="str">
        <f t="shared" ref="D46:D47" si="5">IF(ISNUMBER(C46)=TRUE,".","X")</f>
        <v>.</v>
      </c>
      <c r="E46" s="39" t="s">
        <v>784</v>
      </c>
      <c r="F46" s="41" t="str">
        <f>IF(LEN(E46)=0,".",IF(ISERROR(MATCH(E46,Siglas!A:A,0))=TRUE,"X","."))</f>
        <v>.</v>
      </c>
      <c r="G46" s="41" t="str">
        <f t="shared" ref="G46:G47" si="6">IF(C46=0,IF(LEN(E46)=3,".","X"),".")</f>
        <v>.</v>
      </c>
      <c r="H46" s="1" t="str">
        <f t="shared" ref="H46:H47" si="7">IF(OR(D46="X",F46="X",G46="X")=TRUE,"&lt;== Erro","")</f>
        <v/>
      </c>
      <c r="J46" s="53">
        <f ca="1">OFFSET(Inscricao!$J$1,MATCH(B46,Inscricao!K:K,0)-1,0)</f>
        <v>869</v>
      </c>
      <c r="K46" s="42" t="str">
        <f ca="1">OFFSET(Inscricao!$K$1,MATCH(B46,Inscricao!K:K,0)-1,0)</f>
        <v>Kharaka</v>
      </c>
      <c r="L46" s="42" t="str">
        <f ca="1">OFFSET(Inscricao!$L$1,MATCH(B46,Inscricao!K:K,0)-1,0)</f>
        <v>Fast 303 H.T.</v>
      </c>
      <c r="M46" s="41" t="str">
        <f ca="1">OFFSET(Inscricao!$M$1,MATCH(B46,Inscricao!K:K,0)-1,0)</f>
        <v>RGS</v>
      </c>
      <c r="N46" s="54">
        <f ca="1">OFFSET(Inscricao!$N$1,MATCH(B46,Inscricao!K:K,0)-1,0)</f>
        <v>5</v>
      </c>
      <c r="O46" s="41" t="str">
        <f ca="1">OFFSET(Inscricao!$O$1,MATCH(B46,Inscricao!K:K,0)-1,0)</f>
        <v>ICB</v>
      </c>
      <c r="P46" s="43">
        <f ca="1">OFFSET(Inscricao!$P$1,MATCH(B46,Inscricao!K:K,0)-1,0)</f>
        <v>0.83479999999999999</v>
      </c>
      <c r="Q46" s="55">
        <f t="shared" ref="Q46:Q47" si="8">C46*1</f>
        <v>0</v>
      </c>
      <c r="R46" s="56" t="str">
        <f t="shared" ref="R46:R47" si="9">E46</f>
        <v>DNS</v>
      </c>
    </row>
    <row r="47" spans="1:18" x14ac:dyDescent="0.25">
      <c r="A47" s="41">
        <v>46</v>
      </c>
      <c r="B47" s="37" t="s">
        <v>69</v>
      </c>
      <c r="C47" s="57">
        <v>0</v>
      </c>
      <c r="D47" s="41" t="str">
        <f t="shared" si="5"/>
        <v>.</v>
      </c>
      <c r="E47" s="39" t="s">
        <v>784</v>
      </c>
      <c r="F47" s="41" t="str">
        <f>IF(LEN(E47)=0,".",IF(ISERROR(MATCH(E47,Siglas!A:A,0))=TRUE,"X","."))</f>
        <v>.</v>
      </c>
      <c r="G47" s="41" t="str">
        <f t="shared" si="6"/>
        <v>.</v>
      </c>
      <c r="H47" s="1" t="str">
        <f t="shared" si="7"/>
        <v/>
      </c>
      <c r="J47" s="53">
        <f ca="1">OFFSET(Inscricao!$J$1,MATCH(B47,Inscricao!K:K,0)-1,0)</f>
        <v>2604</v>
      </c>
      <c r="K47" s="42" t="str">
        <f ca="1">OFFSET(Inscricao!$K$1,MATCH(B47,Inscricao!K:K,0)-1,0)</f>
        <v>Minna 1</v>
      </c>
      <c r="L47" s="42" t="str">
        <f ca="1">OFFSET(Inscricao!$L$1,MATCH(B47,Inscricao!K:K,0)-1,0)</f>
        <v>Elan 400</v>
      </c>
      <c r="M47" s="41" t="str">
        <f ca="1">OFFSET(Inscricao!$M$1,MATCH(B47,Inscricao!K:K,0)-1,0)</f>
        <v>IRC</v>
      </c>
      <c r="N47" s="54">
        <f ca="1">OFFSET(Inscricao!$N$1,MATCH(B47,Inscricao!K:K,0)-1,0)</f>
        <v>3</v>
      </c>
      <c r="O47" s="41" t="str">
        <f ca="1">OFFSET(Inscricao!$O$1,MATCH(B47,Inscricao!K:K,0)-1,0)</f>
        <v>ICRJ</v>
      </c>
      <c r="P47" s="43">
        <f ca="1">OFFSET(Inscricao!$P$1,MATCH(B47,Inscricao!K:K,0)-1,0)</f>
        <v>1.046</v>
      </c>
      <c r="Q47" s="55">
        <f t="shared" si="8"/>
        <v>0</v>
      </c>
      <c r="R47" s="56" t="str">
        <f t="shared" si="9"/>
        <v>DNS</v>
      </c>
    </row>
    <row r="48" spans="1:18" x14ac:dyDescent="0.25">
      <c r="A48" s="41">
        <v>47</v>
      </c>
      <c r="B48" s="37" t="s">
        <v>975</v>
      </c>
      <c r="C48" s="57">
        <v>0</v>
      </c>
      <c r="D48" s="41" t="str">
        <f t="shared" ref="D48:D49" si="10">IF(ISNUMBER(C48)=TRUE,".","X")</f>
        <v>.</v>
      </c>
      <c r="E48" s="39" t="s">
        <v>784</v>
      </c>
      <c r="F48" s="41" t="str">
        <f>IF(LEN(E48)=0,".",IF(ISERROR(MATCH(E48,Siglas!A:A,0))=TRUE,"X","."))</f>
        <v>.</v>
      </c>
      <c r="G48" s="41" t="str">
        <f t="shared" ref="G48:G49" si="11">IF(C48=0,IF(LEN(E48)=3,".","X"),".")</f>
        <v>.</v>
      </c>
      <c r="H48" s="1" t="str">
        <f t="shared" ref="H48:H49" si="12">IF(OR(D48="X",F48="X",G48="X")=TRUE,"&lt;== Erro","")</f>
        <v/>
      </c>
      <c r="J48" s="53">
        <f ca="1">OFFSET(Inscricao!$J$1,MATCH(B48,Inscricao!K:K,0)-1,0)</f>
        <v>3940</v>
      </c>
      <c r="K48" s="42" t="str">
        <f ca="1">OFFSET(Inscricao!$K$1,MATCH(B48,Inscricao!K:K,0)-1,0)</f>
        <v>Alissa</v>
      </c>
      <c r="L48" s="42" t="str">
        <f ca="1">OFFSET(Inscricao!$L$1,MATCH(B48,Inscricao!K:K,0)-1,0)</f>
        <v>HPE 25</v>
      </c>
      <c r="M48" s="41" t="str">
        <f ca="1">OFFSET(Inscricao!$M$1,MATCH(B48,Inscricao!K:K,0)-1,0)</f>
        <v>H25</v>
      </c>
      <c r="N48" s="54">
        <f ca="1">OFFSET(Inscricao!$N$1,MATCH(B48,Inscricao!K:K,0)-1,0)</f>
        <v>4</v>
      </c>
      <c r="O48" s="41" t="str">
        <f ca="1">OFFSET(Inscricao!$O$1,MATCH(B48,Inscricao!K:K,0)-1,0)</f>
        <v>GVEN</v>
      </c>
      <c r="P48" s="43">
        <f ca="1">OFFSET(Inscricao!$P$1,MATCH(B48,Inscricao!K:K,0)-1,0)</f>
        <v>1</v>
      </c>
      <c r="Q48" s="55">
        <f t="shared" ref="Q48:Q49" si="13">C48*1</f>
        <v>0</v>
      </c>
      <c r="R48" s="56" t="str">
        <f t="shared" ref="R48:R49" si="14">E48</f>
        <v>DNS</v>
      </c>
    </row>
    <row r="49" spans="1:18" x14ac:dyDescent="0.25">
      <c r="A49" s="41">
        <v>48</v>
      </c>
      <c r="B49" s="37" t="s">
        <v>977</v>
      </c>
      <c r="C49" s="57">
        <v>0</v>
      </c>
      <c r="D49" s="41" t="str">
        <f t="shared" si="10"/>
        <v>.</v>
      </c>
      <c r="E49" s="39" t="s">
        <v>784</v>
      </c>
      <c r="F49" s="41" t="str">
        <f>IF(LEN(E49)=0,".",IF(ISERROR(MATCH(E49,Siglas!A:A,0))=TRUE,"X","."))</f>
        <v>.</v>
      </c>
      <c r="G49" s="41" t="str">
        <f t="shared" si="11"/>
        <v>.</v>
      </c>
      <c r="H49" s="1" t="str">
        <f t="shared" si="12"/>
        <v/>
      </c>
      <c r="J49" s="53">
        <f ca="1">OFFSET(Inscricao!$J$1,MATCH(B49,Inscricao!K:K,0)-1,0)</f>
        <v>58</v>
      </c>
      <c r="K49" s="42" t="str">
        <f ca="1">OFFSET(Inscricao!$K$1,MATCH(B49,Inscricao!K:K,0)-1,0)</f>
        <v>Bravissimo 5</v>
      </c>
      <c r="L49" s="42" t="str">
        <f ca="1">OFFSET(Inscricao!$L$1,MATCH(B49,Inscricao!K:K,0)-1,0)</f>
        <v>HPE 25</v>
      </c>
      <c r="M49" s="41" t="str">
        <f ca="1">OFFSET(Inscricao!$M$1,MATCH(B49,Inscricao!K:K,0)-1,0)</f>
        <v>H25</v>
      </c>
      <c r="N49" s="54">
        <f ca="1">OFFSET(Inscricao!$N$1,MATCH(B49,Inscricao!K:K,0)-1,0)</f>
        <v>4</v>
      </c>
      <c r="O49" s="41" t="str">
        <f ca="1">OFFSET(Inscricao!$O$1,MATCH(B49,Inscricao!K:K,0)-1,0)</f>
        <v>ICRJ</v>
      </c>
      <c r="P49" s="43">
        <f ca="1">OFFSET(Inscricao!$P$1,MATCH(B49,Inscricao!K:K,0)-1,0)</f>
        <v>1</v>
      </c>
      <c r="Q49" s="55">
        <f t="shared" si="13"/>
        <v>0</v>
      </c>
      <c r="R49" s="56" t="str">
        <f t="shared" si="14"/>
        <v>DNS</v>
      </c>
    </row>
  </sheetData>
  <sheetProtection algorithmName="SHA-512" hashValue="L8wlcy2c8sgGkXkaV1Vqbi/I5sxgZNeazez5HbNaSj4vGmXLBjDvWq8cVhHtZ6W/8HLobdXKb5bE9vXaB8J13w==" saltValue="p/8g/Q2KONH5SeVefXppOA==" spinCount="100000" sheet="1" objects="1" scenarios="1"/>
  <sortState xmlns:xlrd2="http://schemas.microsoft.com/office/spreadsheetml/2017/richdata2" ref="B2:G45">
    <sortCondition ref="C2:C45"/>
    <sortCondition ref="B2:B45"/>
  </sortState>
  <pageMargins left="0.51181102362204722" right="0.51181102362204722" top="0.78740157480314965" bottom="0.78740157480314965" header="0.31496062992125984" footer="0.31496062992125984"/>
  <pageSetup orientation="portrait" r:id="rId1"/>
  <headerFooter>
    <oddHeader>&amp;C&amp;18Horarios de Chegada Geral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9DBD-2BC5-45D9-90A2-6F579EC4EB54}">
  <dimension ref="A1:M45"/>
  <sheetViews>
    <sheetView workbookViewId="0">
      <pane ySplit="1" topLeftCell="A36" activePane="bottomLeft" state="frozen"/>
      <selection pane="bottomLeft" activeCell="E52" sqref="E52"/>
    </sheetView>
  </sheetViews>
  <sheetFormatPr defaultRowHeight="15" x14ac:dyDescent="0.25"/>
  <cols>
    <col min="1" max="1" width="4" style="63" bestFit="1" customWidth="1"/>
    <col min="2" max="2" width="5.5703125" style="64" bestFit="1" customWidth="1"/>
    <col min="3" max="3" width="14.85546875" style="65" bestFit="1" customWidth="1"/>
    <col min="4" max="4" width="18.7109375" style="65" bestFit="1" customWidth="1"/>
    <col min="5" max="5" width="6.5703125" style="66" bestFit="1" customWidth="1"/>
    <col min="6" max="6" width="4.42578125" style="67" bestFit="1" customWidth="1"/>
    <col min="7" max="7" width="6.140625" style="66" bestFit="1" customWidth="1"/>
    <col min="8" max="8" width="10.140625" style="68" bestFit="1" customWidth="1"/>
    <col min="9" max="9" width="9.140625" style="69" bestFit="1" customWidth="1"/>
    <col min="10" max="10" width="6" style="70" bestFit="1" customWidth="1"/>
    <col min="11" max="11" width="9.140625" style="69" bestFit="1"/>
    <col min="12" max="12" width="8.140625" style="26" bestFit="1" customWidth="1"/>
    <col min="13" max="13" width="9.140625" style="26"/>
    <col min="14" max="16384" width="9.140625" style="62"/>
  </cols>
  <sheetData>
    <row r="1" spans="1:13" s="58" customFormat="1" x14ac:dyDescent="0.25">
      <c r="A1" s="46" t="s">
        <v>862</v>
      </c>
      <c r="B1" s="44" t="s">
        <v>759</v>
      </c>
      <c r="C1" s="4" t="s">
        <v>758</v>
      </c>
      <c r="D1" s="4" t="s">
        <v>53</v>
      </c>
      <c r="E1" s="4" t="s">
        <v>50</v>
      </c>
      <c r="F1" s="46" t="s">
        <v>819</v>
      </c>
      <c r="G1" s="4" t="s">
        <v>820</v>
      </c>
      <c r="H1" s="29" t="s">
        <v>52</v>
      </c>
      <c r="I1" s="25" t="s">
        <v>763</v>
      </c>
      <c r="J1" s="31" t="s">
        <v>782</v>
      </c>
      <c r="K1" s="25" t="s">
        <v>762</v>
      </c>
      <c r="L1" s="25" t="s">
        <v>807</v>
      </c>
      <c r="M1" s="25" t="s">
        <v>764</v>
      </c>
    </row>
    <row r="2" spans="1:13" x14ac:dyDescent="0.25">
      <c r="A2" s="59">
        <v>1</v>
      </c>
      <c r="B2" s="60">
        <f ca="1">Chegada!J2</f>
        <v>2447</v>
      </c>
      <c r="C2" s="61" t="str">
        <f ca="1">Chegada!K2</f>
        <v>Vesper IV</v>
      </c>
      <c r="D2" s="61" t="str">
        <f ca="1">Chegada!L2</f>
        <v>S40</v>
      </c>
      <c r="E2" s="32" t="str">
        <f ca="1">Chegada!M2</f>
        <v>ORC</v>
      </c>
      <c r="F2" s="59">
        <f ca="1">Chegada!N2</f>
        <v>10</v>
      </c>
      <c r="G2" s="32" t="str">
        <f ca="1">Chegada!O2</f>
        <v>ICRJ</v>
      </c>
      <c r="H2" s="33">
        <f ca="1">Chegada!P2</f>
        <v>1.2045999999999999</v>
      </c>
      <c r="I2" s="34">
        <f>Chegada!Q2</f>
        <v>0.62049768518518522</v>
      </c>
      <c r="J2" s="35">
        <f>Chegada!R2</f>
        <v>0</v>
      </c>
      <c r="K2" s="34">
        <f ca="1">OFFSET(Classes!$A$1,MATCH(E2,Classes!A:A,0)-1,6)</f>
        <v>0.54513888888888895</v>
      </c>
      <c r="L2" s="34">
        <f ca="1">IF(I2=0,0,I2-K2)</f>
        <v>7.5358796296296271E-2</v>
      </c>
      <c r="M2" s="34">
        <f ca="1">IF(I2=0,0,L2*H2)</f>
        <v>9.0777206018518478E-2</v>
      </c>
    </row>
    <row r="3" spans="1:13" x14ac:dyDescent="0.25">
      <c r="A3" s="59">
        <v>2</v>
      </c>
      <c r="B3" s="60">
        <f ca="1">Chegada!J3</f>
        <v>2275</v>
      </c>
      <c r="C3" s="61" t="str">
        <f ca="1">Chegada!K3</f>
        <v>Saravah</v>
      </c>
      <c r="D3" s="61" t="str">
        <f ca="1">Chegada!L3</f>
        <v>Carabelli 54</v>
      </c>
      <c r="E3" s="32" t="str">
        <f ca="1">Chegada!M3</f>
        <v>IRC</v>
      </c>
      <c r="F3" s="59">
        <f ca="1">Chegada!N3</f>
        <v>12</v>
      </c>
      <c r="G3" s="32" t="str">
        <f ca="1">Chegada!O3</f>
        <v>ICRJ</v>
      </c>
      <c r="H3" s="33">
        <f ca="1">Chegada!P3</f>
        <v>1.1830000000000001</v>
      </c>
      <c r="I3" s="34">
        <f>Chegada!Q3</f>
        <v>0.62178240740740742</v>
      </c>
      <c r="J3" s="35">
        <f>Chegada!R3</f>
        <v>0</v>
      </c>
      <c r="K3" s="34">
        <f ca="1">OFFSET(Classes!$A$1,MATCH(E3,Classes!A:A,0)-1,6)</f>
        <v>0.54513888888888895</v>
      </c>
      <c r="L3" s="34">
        <f t="shared" ref="L3:L45" ca="1" si="0">IF(I3=0,0,I3-K3)</f>
        <v>7.6643518518518472E-2</v>
      </c>
      <c r="M3" s="34">
        <f t="shared" ref="M3:M45" ca="1" si="1">IF(I3=0,0,L3*H3)</f>
        <v>9.0669282407407362E-2</v>
      </c>
    </row>
    <row r="4" spans="1:13" x14ac:dyDescent="0.25">
      <c r="A4" s="59">
        <v>3</v>
      </c>
      <c r="B4" s="60">
        <f ca="1">Chegada!J4</f>
        <v>2240</v>
      </c>
      <c r="C4" s="61" t="str">
        <f ca="1">Chegada!K4</f>
        <v>Samsara</v>
      </c>
      <c r="D4" s="61" t="str">
        <f ca="1">Chegada!L4</f>
        <v>Carabelli 43</v>
      </c>
      <c r="E4" s="32" t="str">
        <f ca="1">Chegada!M4</f>
        <v>BPC</v>
      </c>
      <c r="F4" s="59">
        <f ca="1">Chegada!N4</f>
        <v>7</v>
      </c>
      <c r="G4" s="32" t="str">
        <f ca="1">Chegada!O4</f>
        <v>RYC</v>
      </c>
      <c r="H4" s="33">
        <f ca="1">Chegada!P4</f>
        <v>1</v>
      </c>
      <c r="I4" s="34">
        <f>Chegada!Q4</f>
        <v>0.62337962962962956</v>
      </c>
      <c r="J4" s="35">
        <f>Chegada!R4</f>
        <v>0</v>
      </c>
      <c r="K4" s="34">
        <f ca="1">OFFSET(Classes!$A$1,MATCH(E4,Classes!A:A,0)-1,6)</f>
        <v>0.55347222222222225</v>
      </c>
      <c r="L4" s="34">
        <f t="shared" ca="1" si="0"/>
        <v>6.9907407407407307E-2</v>
      </c>
      <c r="M4" s="34">
        <f t="shared" ca="1" si="1"/>
        <v>6.9907407407407307E-2</v>
      </c>
    </row>
    <row r="5" spans="1:13" x14ac:dyDescent="0.25">
      <c r="A5" s="59">
        <v>4</v>
      </c>
      <c r="B5" s="60">
        <f ca="1">Chegada!J5</f>
        <v>2305</v>
      </c>
      <c r="C5" s="61" t="str">
        <f ca="1">Chegada!K5</f>
        <v>Miragem</v>
      </c>
      <c r="D5" s="61" t="str">
        <f ca="1">Chegada!L5</f>
        <v>BB 40</v>
      </c>
      <c r="E5" s="32" t="str">
        <f ca="1">Chegada!M5</f>
        <v>ORC</v>
      </c>
      <c r="F5" s="59">
        <f ca="1">Chegada!N5</f>
        <v>10</v>
      </c>
      <c r="G5" s="32" t="str">
        <f ca="1">Chegada!O5</f>
        <v>CNC</v>
      </c>
      <c r="H5" s="33">
        <f ca="1">Chegada!P5</f>
        <v>1.0733999999999999</v>
      </c>
      <c r="I5" s="34">
        <f>Chegada!Q5</f>
        <v>0.62649305555555557</v>
      </c>
      <c r="J5" s="35">
        <f>Chegada!R5</f>
        <v>0</v>
      </c>
      <c r="K5" s="34">
        <f ca="1">OFFSET(Classes!$A$1,MATCH(E5,Classes!A:A,0)-1,6)</f>
        <v>0.54513888888888895</v>
      </c>
      <c r="L5" s="34">
        <f t="shared" ca="1" si="0"/>
        <v>8.1354166666666616E-2</v>
      </c>
      <c r="M5" s="34">
        <f t="shared" ca="1" si="1"/>
        <v>8.732556249999994E-2</v>
      </c>
    </row>
    <row r="6" spans="1:13" x14ac:dyDescent="0.25">
      <c r="A6" s="59">
        <v>5</v>
      </c>
      <c r="B6" s="60">
        <f ca="1">Chegada!J6</f>
        <v>2306</v>
      </c>
      <c r="C6" s="61" t="str">
        <f ca="1">Chegada!K6</f>
        <v>Bijupira Capemisa</v>
      </c>
      <c r="D6" s="61" t="str">
        <f ca="1">Chegada!L6</f>
        <v>First 40.7</v>
      </c>
      <c r="E6" s="32" t="str">
        <f ca="1">Chegada!M6</f>
        <v>ORC</v>
      </c>
      <c r="F6" s="59">
        <f ca="1">Chegada!N6</f>
        <v>10</v>
      </c>
      <c r="G6" s="32" t="str">
        <f ca="1">Chegada!O6</f>
        <v>GVEN</v>
      </c>
      <c r="H6" s="33">
        <f ca="1">Chegada!P6</f>
        <v>1.0355000000000001</v>
      </c>
      <c r="I6" s="34">
        <f>Chegada!Q6</f>
        <v>0.62768518518518512</v>
      </c>
      <c r="J6" s="35">
        <f>Chegada!R6</f>
        <v>0</v>
      </c>
      <c r="K6" s="34">
        <f ca="1">OFFSET(Classes!$A$1,MATCH(E6,Classes!A:A,0)-1,6)</f>
        <v>0.54513888888888895</v>
      </c>
      <c r="L6" s="34">
        <f t="shared" ca="1" si="0"/>
        <v>8.2546296296296173E-2</v>
      </c>
      <c r="M6" s="34">
        <f t="shared" ca="1" si="1"/>
        <v>8.5476689814814696E-2</v>
      </c>
    </row>
    <row r="7" spans="1:13" x14ac:dyDescent="0.25">
      <c r="A7" s="59">
        <v>6</v>
      </c>
      <c r="B7" s="60">
        <f ca="1">Chegada!J7</f>
        <v>39</v>
      </c>
      <c r="C7" s="61" t="str">
        <f ca="1">Chegada!K7</f>
        <v>Alhena</v>
      </c>
      <c r="D7" s="61" t="str">
        <f ca="1">Chegada!L7</f>
        <v>HPE 25</v>
      </c>
      <c r="E7" s="32" t="str">
        <f ca="1">Chegada!M7</f>
        <v>H25</v>
      </c>
      <c r="F7" s="59">
        <f ca="1">Chegada!N7</f>
        <v>4</v>
      </c>
      <c r="G7" s="32" t="str">
        <f ca="1">Chegada!O7</f>
        <v>MB</v>
      </c>
      <c r="H7" s="33">
        <f ca="1">Chegada!P7</f>
        <v>1</v>
      </c>
      <c r="I7" s="34">
        <f>Chegada!Q7</f>
        <v>0.63149305555555557</v>
      </c>
      <c r="J7" s="35">
        <f>Chegada!R7</f>
        <v>0</v>
      </c>
      <c r="K7" s="34">
        <f ca="1">OFFSET(Classes!$A$1,MATCH(E7,Classes!A:A,0)-1,6)</f>
        <v>0.54513888888888895</v>
      </c>
      <c r="L7" s="34">
        <f t="shared" ca="1" si="0"/>
        <v>8.6354166666666621E-2</v>
      </c>
      <c r="M7" s="34">
        <f t="shared" ca="1" si="1"/>
        <v>8.6354166666666621E-2</v>
      </c>
    </row>
    <row r="8" spans="1:13" x14ac:dyDescent="0.25">
      <c r="A8" s="59">
        <v>7</v>
      </c>
      <c r="B8" s="60">
        <f ca="1">Chegada!J8</f>
        <v>17</v>
      </c>
      <c r="C8" s="61" t="str">
        <f ca="1">Chegada!K8</f>
        <v>Ah Muleque</v>
      </c>
      <c r="D8" s="61" t="str">
        <f ca="1">Chegada!L8</f>
        <v>HPE 25</v>
      </c>
      <c r="E8" s="32" t="str">
        <f ca="1">Chegada!M8</f>
        <v>H25</v>
      </c>
      <c r="F8" s="59">
        <f ca="1">Chegada!N8</f>
        <v>4</v>
      </c>
      <c r="G8" s="32" t="str">
        <f ca="1">Chegada!O8</f>
        <v>ICRJ</v>
      </c>
      <c r="H8" s="33">
        <f ca="1">Chegada!P8</f>
        <v>1</v>
      </c>
      <c r="I8" s="34">
        <f>Chegada!Q8</f>
        <v>0.63285879629629627</v>
      </c>
      <c r="J8" s="35">
        <f>Chegada!R8</f>
        <v>0</v>
      </c>
      <c r="K8" s="34">
        <f ca="1">OFFSET(Classes!$A$1,MATCH(E8,Classes!A:A,0)-1,6)</f>
        <v>0.54513888888888895</v>
      </c>
      <c r="L8" s="34">
        <f t="shared" ca="1" si="0"/>
        <v>8.7719907407407316E-2</v>
      </c>
      <c r="M8" s="34">
        <f t="shared" ca="1" si="1"/>
        <v>8.7719907407407316E-2</v>
      </c>
    </row>
    <row r="9" spans="1:13" x14ac:dyDescent="0.25">
      <c r="A9" s="59">
        <v>8</v>
      </c>
      <c r="B9" s="60">
        <f ca="1">Chegada!J9</f>
        <v>62</v>
      </c>
      <c r="C9" s="61" t="str">
        <f ca="1">Chegada!K9</f>
        <v>Carioca Fiote</v>
      </c>
      <c r="D9" s="61" t="str">
        <f ca="1">Chegada!L9</f>
        <v>HPE 25</v>
      </c>
      <c r="E9" s="32" t="str">
        <f ca="1">Chegada!M9</f>
        <v>H25</v>
      </c>
      <c r="F9" s="59">
        <f ca="1">Chegada!N9</f>
        <v>4</v>
      </c>
      <c r="G9" s="32" t="str">
        <f ca="1">Chegada!O9</f>
        <v>ICRJ</v>
      </c>
      <c r="H9" s="33">
        <f ca="1">Chegada!P9</f>
        <v>1</v>
      </c>
      <c r="I9" s="34">
        <f>Chegada!Q9</f>
        <v>0.63290509259259264</v>
      </c>
      <c r="J9" s="35">
        <f>Chegada!R9</f>
        <v>0</v>
      </c>
      <c r="K9" s="34">
        <f ca="1">OFFSET(Classes!$A$1,MATCH(E9,Classes!A:A,0)-1,6)</f>
        <v>0.54513888888888895</v>
      </c>
      <c r="L9" s="34">
        <f t="shared" ca="1" si="0"/>
        <v>8.7766203703703694E-2</v>
      </c>
      <c r="M9" s="34">
        <f t="shared" ca="1" si="1"/>
        <v>8.7766203703703694E-2</v>
      </c>
    </row>
    <row r="10" spans="1:13" x14ac:dyDescent="0.25">
      <c r="A10" s="59">
        <v>9</v>
      </c>
      <c r="B10" s="60">
        <f ca="1">Chegada!J10</f>
        <v>2262</v>
      </c>
      <c r="C10" s="61" t="str">
        <f ca="1">Chegada!K10</f>
        <v>Esculacho</v>
      </c>
      <c r="D10" s="61" t="str">
        <f ca="1">Chegada!L10</f>
        <v>Delta 36</v>
      </c>
      <c r="E10" s="32" t="str">
        <f ca="1">Chegada!M10</f>
        <v>IRC</v>
      </c>
      <c r="F10" s="59">
        <f ca="1">Chegada!N10</f>
        <v>7</v>
      </c>
      <c r="G10" s="32" t="str">
        <f ca="1">Chegada!O10</f>
        <v>ICRJ</v>
      </c>
      <c r="H10" s="33">
        <f ca="1">Chegada!P10</f>
        <v>0.99199999999999999</v>
      </c>
      <c r="I10" s="34">
        <f>Chegada!Q10</f>
        <v>0.63307870370370367</v>
      </c>
      <c r="J10" s="35">
        <f>Chegada!R10</f>
        <v>0</v>
      </c>
      <c r="K10" s="34">
        <f ca="1">OFFSET(Classes!$A$1,MATCH(E10,Classes!A:A,0)-1,6)</f>
        <v>0.54513888888888895</v>
      </c>
      <c r="L10" s="34">
        <f t="shared" ca="1" si="0"/>
        <v>8.7939814814814721E-2</v>
      </c>
      <c r="M10" s="34">
        <f t="shared" ca="1" si="1"/>
        <v>8.7236296296296201E-2</v>
      </c>
    </row>
    <row r="11" spans="1:13" x14ac:dyDescent="0.25">
      <c r="A11" s="59">
        <v>10</v>
      </c>
      <c r="B11" s="60">
        <f ca="1">Chegada!J11</f>
        <v>30</v>
      </c>
      <c r="C11" s="61" t="str">
        <f ca="1">Chegada!K11</f>
        <v>Temiminos</v>
      </c>
      <c r="D11" s="61" t="str">
        <f ca="1">Chegada!L11</f>
        <v>HPE 25</v>
      </c>
      <c r="E11" s="32" t="str">
        <f ca="1">Chegada!M11</f>
        <v>H25</v>
      </c>
      <c r="F11" s="59">
        <f ca="1">Chegada!N11</f>
        <v>4</v>
      </c>
      <c r="G11" s="32" t="str">
        <f ca="1">Chegada!O11</f>
        <v>ICRJ</v>
      </c>
      <c r="H11" s="33">
        <f ca="1">Chegada!P11</f>
        <v>1</v>
      </c>
      <c r="I11" s="34">
        <f>Chegada!Q11</f>
        <v>0.63418981481481485</v>
      </c>
      <c r="J11" s="35">
        <f>Chegada!R11</f>
        <v>0</v>
      </c>
      <c r="K11" s="34">
        <f ca="1">OFFSET(Classes!$A$1,MATCH(E11,Classes!A:A,0)-1,6)</f>
        <v>0.54513888888888895</v>
      </c>
      <c r="L11" s="34">
        <f t="shared" ca="1" si="0"/>
        <v>8.9050925925925895E-2</v>
      </c>
      <c r="M11" s="34">
        <f t="shared" ca="1" si="1"/>
        <v>8.9050925925925895E-2</v>
      </c>
    </row>
    <row r="12" spans="1:13" x14ac:dyDescent="0.25">
      <c r="A12" s="59">
        <v>11</v>
      </c>
      <c r="B12" s="60">
        <f ca="1">Chegada!J12</f>
        <v>1747</v>
      </c>
      <c r="C12" s="61" t="str">
        <f ca="1">Chegada!K12</f>
        <v>Boa Sorte</v>
      </c>
      <c r="D12" s="61" t="str">
        <f ca="1">Chegada!L12</f>
        <v>MB 45</v>
      </c>
      <c r="E12" s="32" t="str">
        <f ca="1">Chegada!M12</f>
        <v>BPC</v>
      </c>
      <c r="F12" s="59">
        <f ca="1">Chegada!N12</f>
        <v>7</v>
      </c>
      <c r="G12" s="32" t="str">
        <f ca="1">Chegada!O12</f>
        <v>RYC</v>
      </c>
      <c r="H12" s="33">
        <f ca="1">Chegada!P12</f>
        <v>1</v>
      </c>
      <c r="I12" s="34">
        <f>Chegada!Q12</f>
        <v>0.63611111111111118</v>
      </c>
      <c r="J12" s="35">
        <f>Chegada!R12</f>
        <v>0</v>
      </c>
      <c r="K12" s="34">
        <f ca="1">OFFSET(Classes!$A$1,MATCH(E12,Classes!A:A,0)-1,6)</f>
        <v>0.55347222222222225</v>
      </c>
      <c r="L12" s="34">
        <f t="shared" ca="1" si="0"/>
        <v>8.2638888888888928E-2</v>
      </c>
      <c r="M12" s="34">
        <f t="shared" ca="1" si="1"/>
        <v>8.2638888888888928E-2</v>
      </c>
    </row>
    <row r="13" spans="1:13" x14ac:dyDescent="0.25">
      <c r="A13" s="59">
        <v>12</v>
      </c>
      <c r="B13" s="60">
        <f ca="1">Chegada!J13</f>
        <v>41</v>
      </c>
      <c r="C13" s="61" t="str">
        <f ca="1">Chegada!K13</f>
        <v>Alcor</v>
      </c>
      <c r="D13" s="61" t="str">
        <f ca="1">Chegada!L13</f>
        <v>HPE 25</v>
      </c>
      <c r="E13" s="32" t="str">
        <f ca="1">Chegada!M13</f>
        <v>H25</v>
      </c>
      <c r="F13" s="59">
        <f ca="1">Chegada!N13</f>
        <v>4</v>
      </c>
      <c r="G13" s="32" t="str">
        <f ca="1">Chegada!O13</f>
        <v>GVEN</v>
      </c>
      <c r="H13" s="33">
        <f ca="1">Chegada!P13</f>
        <v>1</v>
      </c>
      <c r="I13" s="34">
        <f>Chegada!Q13</f>
        <v>0.63680555555555551</v>
      </c>
      <c r="J13" s="35">
        <f>Chegada!R13</f>
        <v>0</v>
      </c>
      <c r="K13" s="34">
        <f ca="1">OFFSET(Classes!$A$1,MATCH(E13,Classes!A:A,0)-1,6)</f>
        <v>0.54513888888888895</v>
      </c>
      <c r="L13" s="34">
        <f t="shared" ca="1" si="0"/>
        <v>9.1666666666666563E-2</v>
      </c>
      <c r="M13" s="34">
        <f t="shared" ca="1" si="1"/>
        <v>9.1666666666666563E-2</v>
      </c>
    </row>
    <row r="14" spans="1:13" x14ac:dyDescent="0.25">
      <c r="A14" s="59">
        <v>13</v>
      </c>
      <c r="B14" s="60">
        <f ca="1">Chegada!J14</f>
        <v>2252</v>
      </c>
      <c r="C14" s="61" t="str">
        <f ca="1">Chegada!K14</f>
        <v>Sanhaco II</v>
      </c>
      <c r="D14" s="61" t="str">
        <f ca="1">Chegada!L14</f>
        <v>Delta 36</v>
      </c>
      <c r="E14" s="32" t="str">
        <f ca="1">Chegada!M14</f>
        <v>BPC</v>
      </c>
      <c r="F14" s="59">
        <f ca="1">Chegada!N14</f>
        <v>8</v>
      </c>
      <c r="G14" s="32" t="str">
        <f ca="1">Chegada!O14</f>
        <v>CNC</v>
      </c>
      <c r="H14" s="33">
        <f ca="1">Chegada!P14</f>
        <v>1</v>
      </c>
      <c r="I14" s="34">
        <f>Chegada!Q14</f>
        <v>0.6371296296296296</v>
      </c>
      <c r="J14" s="35">
        <f>Chegada!R14</f>
        <v>0</v>
      </c>
      <c r="K14" s="34">
        <f ca="1">OFFSET(Classes!$A$1,MATCH(E14,Classes!A:A,0)-1,6)</f>
        <v>0.55347222222222225</v>
      </c>
      <c r="L14" s="34">
        <f t="shared" ca="1" si="0"/>
        <v>8.3657407407407347E-2</v>
      </c>
      <c r="M14" s="34">
        <f t="shared" ca="1" si="1"/>
        <v>8.3657407407407347E-2</v>
      </c>
    </row>
    <row r="15" spans="1:13" x14ac:dyDescent="0.25">
      <c r="A15" s="59">
        <v>14</v>
      </c>
      <c r="B15" s="60">
        <f ca="1">Chegada!J15</f>
        <v>2179</v>
      </c>
      <c r="C15" s="61" t="str">
        <f ca="1">Chegada!K15</f>
        <v>Xekmat</v>
      </c>
      <c r="D15" s="61" t="str">
        <f ca="1">Chegada!L15</f>
        <v>Multimar 32</v>
      </c>
      <c r="E15" s="32" t="str">
        <f ca="1">Chegada!M15</f>
        <v>RGS</v>
      </c>
      <c r="F15" s="59">
        <f ca="1">Chegada!N15</f>
        <v>8</v>
      </c>
      <c r="G15" s="32" t="str">
        <f ca="1">Chegada!O15</f>
        <v>RYC</v>
      </c>
      <c r="H15" s="33">
        <f ca="1">Chegada!P15</f>
        <v>0.94689999999999996</v>
      </c>
      <c r="I15" s="34">
        <f>Chegada!Q15</f>
        <v>0.63850694444444445</v>
      </c>
      <c r="J15" s="35">
        <f>Chegada!R15</f>
        <v>0</v>
      </c>
      <c r="K15" s="34">
        <f ca="1">OFFSET(Classes!$A$1,MATCH(E15,Classes!A:A,0)-1,6)</f>
        <v>0.5493055555555556</v>
      </c>
      <c r="L15" s="34">
        <f t="shared" ca="1" si="0"/>
        <v>8.9201388888888844E-2</v>
      </c>
      <c r="M15" s="34">
        <f t="shared" ca="1" si="1"/>
        <v>8.446479513888884E-2</v>
      </c>
    </row>
    <row r="16" spans="1:13" x14ac:dyDescent="0.25">
      <c r="A16" s="59">
        <v>15</v>
      </c>
      <c r="B16" s="60" t="str">
        <f ca="1">Chegada!J16</f>
        <v>s/n</v>
      </c>
      <c r="C16" s="61" t="str">
        <f ca="1">Chegada!K16</f>
        <v>Lamin</v>
      </c>
      <c r="D16" s="61" t="str">
        <f ca="1">Chegada!L16</f>
        <v>Veleiro 44 Pes</v>
      </c>
      <c r="E16" s="32" t="str">
        <f ca="1">Chegada!M16</f>
        <v>BPC</v>
      </c>
      <c r="F16" s="59">
        <f ca="1">Chegada!N16</f>
        <v>7</v>
      </c>
      <c r="G16" s="32" t="str">
        <f ca="1">Chegada!O16</f>
        <v>N</v>
      </c>
      <c r="H16" s="33">
        <f ca="1">Chegada!P16</f>
        <v>1</v>
      </c>
      <c r="I16" s="34">
        <f>Chegada!Q16</f>
        <v>0.63910879629629636</v>
      </c>
      <c r="J16" s="35">
        <f>Chegada!R16</f>
        <v>0</v>
      </c>
      <c r="K16" s="34">
        <f ca="1">OFFSET(Classes!$A$1,MATCH(E16,Classes!A:A,0)-1,6)</f>
        <v>0.55347222222222225</v>
      </c>
      <c r="L16" s="34">
        <f t="shared" ca="1" si="0"/>
        <v>8.5636574074074101E-2</v>
      </c>
      <c r="M16" s="34">
        <f t="shared" ca="1" si="1"/>
        <v>8.5636574074074101E-2</v>
      </c>
    </row>
    <row r="17" spans="1:13" x14ac:dyDescent="0.25">
      <c r="A17" s="59">
        <v>16</v>
      </c>
      <c r="B17" s="60">
        <f ca="1">Chegada!J17</f>
        <v>2520</v>
      </c>
      <c r="C17" s="61" t="str">
        <f ca="1">Chegada!K17</f>
        <v>Fregate</v>
      </c>
      <c r="D17" s="61" t="str">
        <f ca="1">Chegada!L17</f>
        <v>Soling</v>
      </c>
      <c r="E17" s="32" t="str">
        <f ca="1">Chegada!M17</f>
        <v>IRC</v>
      </c>
      <c r="F17" s="59">
        <f ca="1">Chegada!N17</f>
        <v>2</v>
      </c>
      <c r="G17" s="32" t="str">
        <f ca="1">Chegada!O17</f>
        <v>RYC</v>
      </c>
      <c r="H17" s="33">
        <f ca="1">Chegada!P17</f>
        <v>0.88500000000000001</v>
      </c>
      <c r="I17" s="34">
        <f>Chegada!Q17</f>
        <v>0.63945601851851852</v>
      </c>
      <c r="J17" s="35">
        <f>Chegada!R17</f>
        <v>0</v>
      </c>
      <c r="K17" s="34">
        <f ca="1">OFFSET(Classes!$A$1,MATCH(E17,Classes!A:A,0)-1,6)</f>
        <v>0.54513888888888895</v>
      </c>
      <c r="L17" s="34">
        <f t="shared" ca="1" si="0"/>
        <v>9.431712962962957E-2</v>
      </c>
      <c r="M17" s="34">
        <f t="shared" ca="1" si="1"/>
        <v>8.3470659722222174E-2</v>
      </c>
    </row>
    <row r="18" spans="1:13" x14ac:dyDescent="0.25">
      <c r="A18" s="59">
        <v>17</v>
      </c>
      <c r="B18" s="60" t="str">
        <f ca="1">Chegada!J18</f>
        <v>s/n</v>
      </c>
      <c r="C18" s="61" t="str">
        <f ca="1">Chegada!K18</f>
        <v>Matriz</v>
      </c>
      <c r="D18" s="61" t="str">
        <f ca="1">Chegada!L18</f>
        <v>Delta 32</v>
      </c>
      <c r="E18" s="32" t="str">
        <f ca="1">Chegada!M18</f>
        <v>BPB</v>
      </c>
      <c r="F18" s="59">
        <f ca="1">Chegada!N18</f>
        <v>8</v>
      </c>
      <c r="G18" s="32" t="str">
        <f ca="1">Chegada!O18</f>
        <v>CNC</v>
      </c>
      <c r="H18" s="33">
        <f ca="1">Chegada!P18</f>
        <v>1</v>
      </c>
      <c r="I18" s="34">
        <f>Chegada!Q18</f>
        <v>0.64027777777777783</v>
      </c>
      <c r="J18" s="35">
        <f>Chegada!R18</f>
        <v>0</v>
      </c>
      <c r="K18" s="34">
        <f ca="1">OFFSET(Classes!$A$1,MATCH(E18,Classes!A:A,0)-1,6)</f>
        <v>0.55347222222222225</v>
      </c>
      <c r="L18" s="34">
        <f t="shared" ca="1" si="0"/>
        <v>8.680555555555558E-2</v>
      </c>
      <c r="M18" s="34">
        <f t="shared" ca="1" si="1"/>
        <v>8.680555555555558E-2</v>
      </c>
    </row>
    <row r="19" spans="1:13" x14ac:dyDescent="0.25">
      <c r="A19" s="59">
        <v>18</v>
      </c>
      <c r="B19" s="60">
        <f ca="1">Chegada!J19</f>
        <v>2644</v>
      </c>
      <c r="C19" s="61" t="str">
        <f ca="1">Chegada!K19</f>
        <v>Orthos</v>
      </c>
      <c r="D19" s="61" t="str">
        <f ca="1">Chegada!L19</f>
        <v>Veleiro 30 Pes</v>
      </c>
      <c r="E19" s="32" t="str">
        <f ca="1">Chegada!M19</f>
        <v>BPB</v>
      </c>
      <c r="F19" s="59">
        <f ca="1">Chegada!N19</f>
        <v>6</v>
      </c>
      <c r="G19" s="32" t="str">
        <f ca="1">Chegada!O19</f>
        <v>CNC</v>
      </c>
      <c r="H19" s="33">
        <f ca="1">Chegada!P19</f>
        <v>1</v>
      </c>
      <c r="I19" s="34">
        <f>Chegada!Q19</f>
        <v>0.64246527777777784</v>
      </c>
      <c r="J19" s="35">
        <f>Chegada!R19</f>
        <v>0</v>
      </c>
      <c r="K19" s="34">
        <f ca="1">OFFSET(Classes!$A$1,MATCH(E19,Classes!A:A,0)-1,6)</f>
        <v>0.55347222222222225</v>
      </c>
      <c r="L19" s="34">
        <f t="shared" ca="1" si="0"/>
        <v>8.8993055555555589E-2</v>
      </c>
      <c r="M19" s="34">
        <f t="shared" ca="1" si="1"/>
        <v>8.8993055555555589E-2</v>
      </c>
    </row>
    <row r="20" spans="1:13" x14ac:dyDescent="0.25">
      <c r="A20" s="59">
        <v>19</v>
      </c>
      <c r="B20" s="60" t="str">
        <f ca="1">Chegada!J20</f>
        <v>s/n</v>
      </c>
      <c r="C20" s="61" t="str">
        <f ca="1">Chegada!K20</f>
        <v>Windstrats</v>
      </c>
      <c r="D20" s="61" t="str">
        <f ca="1">Chegada!L20</f>
        <v>Veleiro 30 Pes</v>
      </c>
      <c r="E20" s="32" t="str">
        <f ca="1">Chegada!M20</f>
        <v>BPB</v>
      </c>
      <c r="F20" s="59">
        <f ca="1">Chegada!N20</f>
        <v>5</v>
      </c>
      <c r="G20" s="32" t="str">
        <f ca="1">Chegada!O20</f>
        <v>CNC</v>
      </c>
      <c r="H20" s="33">
        <f ca="1">Chegada!P20</f>
        <v>1</v>
      </c>
      <c r="I20" s="34">
        <f>Chegada!Q20</f>
        <v>0.64273148148148151</v>
      </c>
      <c r="J20" s="35">
        <f>Chegada!R20</f>
        <v>0</v>
      </c>
      <c r="K20" s="34">
        <f ca="1">OFFSET(Classes!$A$1,MATCH(E20,Classes!A:A,0)-1,6)</f>
        <v>0.55347222222222225</v>
      </c>
      <c r="L20" s="34">
        <f t="shared" ca="1" si="0"/>
        <v>8.925925925925926E-2</v>
      </c>
      <c r="M20" s="34">
        <f t="shared" ca="1" si="1"/>
        <v>8.925925925925926E-2</v>
      </c>
    </row>
    <row r="21" spans="1:13" x14ac:dyDescent="0.25">
      <c r="A21" s="59">
        <v>20</v>
      </c>
      <c r="B21" s="60" t="str">
        <f ca="1">Chegada!J21</f>
        <v>s/n</v>
      </c>
      <c r="C21" s="61" t="str">
        <f ca="1">Chegada!K21</f>
        <v>Maracana</v>
      </c>
      <c r="D21" s="61" t="str">
        <f ca="1">Chegada!L21</f>
        <v>J 24</v>
      </c>
      <c r="E21" s="32" t="str">
        <f ca="1">Chegada!M21</f>
        <v>BPA</v>
      </c>
      <c r="F21" s="59">
        <f ca="1">Chegada!N21</f>
        <v>4</v>
      </c>
      <c r="G21" s="32" t="str">
        <f ca="1">Chegada!O21</f>
        <v>GVEN</v>
      </c>
      <c r="H21" s="33">
        <f ca="1">Chegada!P21</f>
        <v>1</v>
      </c>
      <c r="I21" s="34">
        <f>Chegada!Q21</f>
        <v>0.64329861111111108</v>
      </c>
      <c r="J21" s="35">
        <f>Chegada!R21</f>
        <v>0</v>
      </c>
      <c r="K21" s="34">
        <f ca="1">OFFSET(Classes!$A$1,MATCH(E21,Classes!A:A,0)-1,6)</f>
        <v>0.55347222222222225</v>
      </c>
      <c r="L21" s="34">
        <f t="shared" ca="1" si="0"/>
        <v>8.9826388888888831E-2</v>
      </c>
      <c r="M21" s="34">
        <f t="shared" ca="1" si="1"/>
        <v>8.9826388888888831E-2</v>
      </c>
    </row>
    <row r="22" spans="1:13" x14ac:dyDescent="0.25">
      <c r="A22" s="59">
        <v>21</v>
      </c>
      <c r="B22" s="60">
        <f ca="1">Chegada!J22</f>
        <v>40</v>
      </c>
      <c r="C22" s="61" t="str">
        <f ca="1">Chegada!K22</f>
        <v>Alifa</v>
      </c>
      <c r="D22" s="61" t="str">
        <f ca="1">Chegada!L22</f>
        <v>HPE 25</v>
      </c>
      <c r="E22" s="32" t="str">
        <f ca="1">Chegada!M22</f>
        <v>H25</v>
      </c>
      <c r="F22" s="59">
        <f ca="1">Chegada!N22</f>
        <v>4</v>
      </c>
      <c r="G22" s="32" t="str">
        <f ca="1">Chegada!O22</f>
        <v>GVEN</v>
      </c>
      <c r="H22" s="33">
        <f ca="1">Chegada!P22</f>
        <v>1</v>
      </c>
      <c r="I22" s="34">
        <f>Chegada!Q22</f>
        <v>0.64378472222222227</v>
      </c>
      <c r="J22" s="35">
        <f>Chegada!R22</f>
        <v>0</v>
      </c>
      <c r="K22" s="34">
        <f ca="1">OFFSET(Classes!$A$1,MATCH(E22,Classes!A:A,0)-1,6)</f>
        <v>0.54513888888888895</v>
      </c>
      <c r="L22" s="34">
        <f t="shared" ca="1" si="0"/>
        <v>9.8645833333333321E-2</v>
      </c>
      <c r="M22" s="34">
        <f t="shared" ca="1" si="1"/>
        <v>9.8645833333333321E-2</v>
      </c>
    </row>
    <row r="23" spans="1:13" x14ac:dyDescent="0.25">
      <c r="A23" s="59">
        <v>22</v>
      </c>
      <c r="B23" s="60">
        <f ca="1">Chegada!J23</f>
        <v>2340</v>
      </c>
      <c r="C23" s="61" t="str">
        <f ca="1">Chegada!K23</f>
        <v>Troyan</v>
      </c>
      <c r="D23" s="61" t="str">
        <f ca="1">Chegada!L23</f>
        <v>Skipper 30</v>
      </c>
      <c r="E23" s="32" t="str">
        <f ca="1">Chegada!M23</f>
        <v>ORC</v>
      </c>
      <c r="F23" s="59">
        <f ca="1">Chegada!N23</f>
        <v>5</v>
      </c>
      <c r="G23" s="32" t="str">
        <f ca="1">Chegada!O23</f>
        <v>ICRJ</v>
      </c>
      <c r="H23" s="33">
        <f ca="1">Chegada!P23</f>
        <v>0.9143</v>
      </c>
      <c r="I23" s="34">
        <f>Chegada!Q23</f>
        <v>0.64515046296296297</v>
      </c>
      <c r="J23" s="35">
        <f>Chegada!R23</f>
        <v>0</v>
      </c>
      <c r="K23" s="34">
        <f ca="1">OFFSET(Classes!$A$1,MATCH(E23,Classes!A:A,0)-1,6)</f>
        <v>0.54513888888888895</v>
      </c>
      <c r="L23" s="34">
        <f t="shared" ca="1" si="0"/>
        <v>0.10001157407407402</v>
      </c>
      <c r="M23" s="34">
        <f t="shared" ca="1" si="1"/>
        <v>9.1440582175925877E-2</v>
      </c>
    </row>
    <row r="24" spans="1:13" x14ac:dyDescent="0.25">
      <c r="A24" s="59">
        <v>23</v>
      </c>
      <c r="B24" s="60">
        <f ca="1">Chegada!J24</f>
        <v>2120</v>
      </c>
      <c r="C24" s="61" t="str">
        <f ca="1">Chegada!K24</f>
        <v>No Brainer</v>
      </c>
      <c r="D24" s="61" t="str">
        <f ca="1">Chegada!L24</f>
        <v>Beneteau 47.7</v>
      </c>
      <c r="E24" s="32" t="str">
        <f ca="1">Chegada!M24</f>
        <v>RGS</v>
      </c>
      <c r="F24" s="59">
        <f ca="1">Chegada!N24</f>
        <v>10</v>
      </c>
      <c r="G24" s="32" t="str">
        <f ca="1">Chegada!O24</f>
        <v>ICRJ</v>
      </c>
      <c r="H24" s="33">
        <f ca="1">Chegada!P24</f>
        <v>1.0828</v>
      </c>
      <c r="I24" s="34">
        <f>Chegada!Q24</f>
        <v>0.64589120370370368</v>
      </c>
      <c r="J24" s="35">
        <f>Chegada!R24</f>
        <v>0</v>
      </c>
      <c r="K24" s="34">
        <f ca="1">OFFSET(Classes!$A$1,MATCH(E24,Classes!A:A,0)-1,6)</f>
        <v>0.5493055555555556</v>
      </c>
      <c r="L24" s="34">
        <f t="shared" ca="1" si="0"/>
        <v>9.6585648148148073E-2</v>
      </c>
      <c r="M24" s="34">
        <f t="shared" ca="1" si="1"/>
        <v>0.10458293981481473</v>
      </c>
    </row>
    <row r="25" spans="1:13" x14ac:dyDescent="0.25">
      <c r="A25" s="59">
        <v>24</v>
      </c>
      <c r="B25" s="60">
        <f ca="1">Chegada!J25</f>
        <v>2</v>
      </c>
      <c r="C25" s="61" t="str">
        <f ca="1">Chegada!K25</f>
        <v>Linie</v>
      </c>
      <c r="D25" s="61" t="str">
        <f ca="1">Chegada!L25</f>
        <v>Dragao Hibrido</v>
      </c>
      <c r="E25" s="32" t="str">
        <f ca="1">Chegada!M25</f>
        <v>CLA</v>
      </c>
      <c r="F25" s="59">
        <f ca="1">Chegada!N25</f>
        <v>3</v>
      </c>
      <c r="G25" s="32" t="str">
        <f ca="1">Chegada!O25</f>
        <v>RYC</v>
      </c>
      <c r="H25" s="33">
        <f ca="1">Chegada!P25</f>
        <v>0.83850000000000002</v>
      </c>
      <c r="I25" s="34">
        <f>Chegada!Q25</f>
        <v>0</v>
      </c>
      <c r="J25" s="35" t="str">
        <f>Chegada!R25</f>
        <v>OCS</v>
      </c>
      <c r="K25" s="34">
        <f ca="1">OFFSET(Classes!$A$1,MATCH(E25,Classes!A:A,0)-1,6)</f>
        <v>0.5493055555555556</v>
      </c>
      <c r="L25" s="34">
        <f t="shared" si="0"/>
        <v>0</v>
      </c>
      <c r="M25" s="34">
        <f t="shared" si="1"/>
        <v>0</v>
      </c>
    </row>
    <row r="26" spans="1:13" x14ac:dyDescent="0.25">
      <c r="A26" s="59">
        <v>25</v>
      </c>
      <c r="B26" s="60">
        <f ca="1">Chegada!J26</f>
        <v>3</v>
      </c>
      <c r="C26" s="61" t="str">
        <f ca="1">Chegada!K26</f>
        <v>Corsair</v>
      </c>
      <c r="D26" s="61" t="str">
        <f ca="1">Chegada!L26</f>
        <v>Classico 26 Pes 1920</v>
      </c>
      <c r="E26" s="32" t="str">
        <f ca="1">Chegada!M26</f>
        <v>CLA</v>
      </c>
      <c r="F26" s="59">
        <f ca="1">Chegada!N26</f>
        <v>3</v>
      </c>
      <c r="G26" s="32" t="str">
        <f ca="1">Chegada!O26</f>
        <v>RYC</v>
      </c>
      <c r="H26" s="33">
        <f ca="1">Chegada!P26</f>
        <v>0.82599999999999996</v>
      </c>
      <c r="I26" s="34">
        <f>Chegada!Q26</f>
        <v>0</v>
      </c>
      <c r="J26" s="35" t="str">
        <f>Chegada!R26</f>
        <v>OCS</v>
      </c>
      <c r="K26" s="34">
        <f ca="1">OFFSET(Classes!$A$1,MATCH(E26,Classes!A:A,0)-1,6)</f>
        <v>0.5493055555555556</v>
      </c>
      <c r="L26" s="34">
        <f t="shared" si="0"/>
        <v>0</v>
      </c>
      <c r="M26" s="34">
        <f t="shared" si="1"/>
        <v>0</v>
      </c>
    </row>
    <row r="27" spans="1:13" x14ac:dyDescent="0.25">
      <c r="A27" s="59">
        <v>26</v>
      </c>
      <c r="B27" s="60">
        <f ca="1">Chegada!J27</f>
        <v>10</v>
      </c>
      <c r="C27" s="61" t="str">
        <f ca="1">Chegada!K27</f>
        <v>Zig</v>
      </c>
      <c r="D27" s="61" t="str">
        <f ca="1">Chegada!L27</f>
        <v>Brasilia 23</v>
      </c>
      <c r="E27" s="32" t="str">
        <f ca="1">Chegada!M27</f>
        <v>B23</v>
      </c>
      <c r="F27" s="59">
        <f ca="1">Chegada!N27</f>
        <v>9</v>
      </c>
      <c r="G27" s="32" t="str">
        <f ca="1">Chegada!O27</f>
        <v>ICJG</v>
      </c>
      <c r="H27" s="33">
        <f ca="1">Chegada!P27</f>
        <v>1</v>
      </c>
      <c r="I27" s="34">
        <f>Chegada!Q27</f>
        <v>0</v>
      </c>
      <c r="J27" s="35" t="str">
        <f>Chegada!R27</f>
        <v>OCS</v>
      </c>
      <c r="K27" s="34">
        <f ca="1">OFFSET(Classes!$A$1,MATCH(E27,Classes!A:A,0)-1,6)</f>
        <v>0.55347222222222225</v>
      </c>
      <c r="L27" s="34">
        <f t="shared" si="0"/>
        <v>0</v>
      </c>
      <c r="M27" s="34">
        <f t="shared" si="1"/>
        <v>0</v>
      </c>
    </row>
    <row r="28" spans="1:13" x14ac:dyDescent="0.25">
      <c r="A28" s="59">
        <v>27</v>
      </c>
      <c r="B28" s="60">
        <f ca="1">Chegada!J28</f>
        <v>634</v>
      </c>
      <c r="C28" s="61" t="str">
        <f ca="1">Chegada!K28</f>
        <v>Tucunare</v>
      </c>
      <c r="D28" s="61" t="str">
        <f ca="1">Chegada!L28</f>
        <v>Brasilia 32</v>
      </c>
      <c r="E28" s="32" t="str">
        <f ca="1">Chegada!M28</f>
        <v>B32</v>
      </c>
      <c r="F28" s="59">
        <f ca="1">Chegada!N28</f>
        <v>5</v>
      </c>
      <c r="G28" s="32" t="str">
        <f ca="1">Chegada!O28</f>
        <v>ICJG</v>
      </c>
      <c r="H28" s="33">
        <f ca="1">Chegada!P28</f>
        <v>1</v>
      </c>
      <c r="I28" s="34">
        <f>Chegada!Q28</f>
        <v>0.65033564814814815</v>
      </c>
      <c r="J28" s="35">
        <f>Chegada!R28</f>
        <v>0</v>
      </c>
      <c r="K28" s="34">
        <f ca="1">OFFSET(Classes!$A$1,MATCH(E28,Classes!A:A,0)-1,6)</f>
        <v>0.55347222222222225</v>
      </c>
      <c r="L28" s="34">
        <f t="shared" ca="1" si="0"/>
        <v>9.6863425925925895E-2</v>
      </c>
      <c r="M28" s="34">
        <f t="shared" ca="1" si="1"/>
        <v>9.6863425925925895E-2</v>
      </c>
    </row>
    <row r="29" spans="1:13" x14ac:dyDescent="0.25">
      <c r="A29" s="59">
        <v>28</v>
      </c>
      <c r="B29" s="60">
        <f ca="1">Chegada!J29</f>
        <v>30</v>
      </c>
      <c r="C29" s="61" t="str">
        <f ca="1">Chegada!K29</f>
        <v>Teimosia 1</v>
      </c>
      <c r="D29" s="61" t="str">
        <f ca="1">Chegada!L29</f>
        <v>Multicasco 30 Pes</v>
      </c>
      <c r="E29" s="32" t="str">
        <f ca="1">Chegada!M29</f>
        <v>BPB</v>
      </c>
      <c r="F29" s="59">
        <f ca="1">Chegada!N29</f>
        <v>5</v>
      </c>
      <c r="G29" s="32" t="str">
        <f ca="1">Chegada!O29</f>
        <v>ICJG</v>
      </c>
      <c r="H29" s="33">
        <f ca="1">Chegada!P29</f>
        <v>1</v>
      </c>
      <c r="I29" s="34">
        <f>Chegada!Q29</f>
        <v>0.65078703703703711</v>
      </c>
      <c r="J29" s="35">
        <f>Chegada!R29</f>
        <v>0</v>
      </c>
      <c r="K29" s="34">
        <f ca="1">OFFSET(Classes!$A$1,MATCH(E29,Classes!A:A,0)-1,6)</f>
        <v>0.55347222222222225</v>
      </c>
      <c r="L29" s="34">
        <f t="shared" ca="1" si="0"/>
        <v>9.7314814814814854E-2</v>
      </c>
      <c r="M29" s="34">
        <f t="shared" ca="1" si="1"/>
        <v>9.7314814814814854E-2</v>
      </c>
    </row>
    <row r="30" spans="1:13" x14ac:dyDescent="0.25">
      <c r="A30" s="59">
        <v>29</v>
      </c>
      <c r="B30" s="60">
        <f ca="1">Chegada!J30</f>
        <v>539</v>
      </c>
      <c r="C30" s="61" t="str">
        <f ca="1">Chegada!K30</f>
        <v>Arui</v>
      </c>
      <c r="D30" s="61" t="str">
        <f ca="1">Chegada!L30</f>
        <v>Brasilia 23</v>
      </c>
      <c r="E30" s="32" t="str">
        <f ca="1">Chegada!M30</f>
        <v>B23</v>
      </c>
      <c r="F30" s="59">
        <f ca="1">Chegada!N30</f>
        <v>7</v>
      </c>
      <c r="G30" s="32" t="str">
        <f ca="1">Chegada!O30</f>
        <v>ICJG</v>
      </c>
      <c r="H30" s="33" t="str">
        <f ca="1">Chegada!P30</f>
        <v>(s/bp)</v>
      </c>
      <c r="I30" s="34">
        <f>Chegada!Q30</f>
        <v>0</v>
      </c>
      <c r="J30" s="35" t="str">
        <f>Chegada!R30</f>
        <v>OCS</v>
      </c>
      <c r="K30" s="34">
        <f ca="1">OFFSET(Classes!$A$1,MATCH(E30,Classes!A:A,0)-1,6)</f>
        <v>0.55347222222222225</v>
      </c>
      <c r="L30" s="34">
        <f t="shared" si="0"/>
        <v>0</v>
      </c>
      <c r="M30" s="34">
        <f t="shared" si="1"/>
        <v>0</v>
      </c>
    </row>
    <row r="31" spans="1:13" x14ac:dyDescent="0.25">
      <c r="A31" s="59">
        <v>30</v>
      </c>
      <c r="B31" s="60" t="str">
        <f ca="1">Chegada!J31</f>
        <v>s/n</v>
      </c>
      <c r="C31" s="61" t="str">
        <f ca="1">Chegada!K31</f>
        <v>Partisan</v>
      </c>
      <c r="D31" s="61" t="str">
        <f ca="1">Chegada!L31</f>
        <v>Brasilia 23</v>
      </c>
      <c r="E31" s="32" t="str">
        <f ca="1">Chegada!M31</f>
        <v>B23</v>
      </c>
      <c r="F31" s="59">
        <f ca="1">Chegada!N31</f>
        <v>3</v>
      </c>
      <c r="G31" s="32" t="str">
        <f ca="1">Chegada!O31</f>
        <v>ICJG</v>
      </c>
      <c r="H31" s="33">
        <f ca="1">Chegada!P31</f>
        <v>1</v>
      </c>
      <c r="I31" s="34">
        <f>Chegada!Q31</f>
        <v>0.65219907407407407</v>
      </c>
      <c r="J31" s="35">
        <f>Chegada!R31</f>
        <v>0</v>
      </c>
      <c r="K31" s="34">
        <f ca="1">OFFSET(Classes!$A$1,MATCH(E31,Classes!A:A,0)-1,6)</f>
        <v>0.55347222222222225</v>
      </c>
      <c r="L31" s="34">
        <f t="shared" ca="1" si="0"/>
        <v>9.8726851851851816E-2</v>
      </c>
      <c r="M31" s="34">
        <f t="shared" ca="1" si="1"/>
        <v>9.8726851851851816E-2</v>
      </c>
    </row>
    <row r="32" spans="1:13" x14ac:dyDescent="0.25">
      <c r="A32" s="59">
        <v>31</v>
      </c>
      <c r="B32" s="60">
        <f ca="1">Chegada!J32</f>
        <v>2561</v>
      </c>
      <c r="C32" s="61" t="str">
        <f ca="1">Chegada!K32</f>
        <v>Cristalino</v>
      </c>
      <c r="D32" s="61" t="str">
        <f ca="1">Chegada!L32</f>
        <v>Carabelli 26</v>
      </c>
      <c r="E32" s="32" t="str">
        <f ca="1">Chegada!M32</f>
        <v>RGS</v>
      </c>
      <c r="F32" s="59">
        <f ca="1">Chegada!N32</f>
        <v>5</v>
      </c>
      <c r="G32" s="32" t="str">
        <f ca="1">Chegada!O32</f>
        <v>ICRJ</v>
      </c>
      <c r="H32" s="33">
        <f ca="1">Chegada!P32</f>
        <v>0.90859999999999996</v>
      </c>
      <c r="I32" s="34">
        <f>Chegada!Q32</f>
        <v>0.6523958333333334</v>
      </c>
      <c r="J32" s="35">
        <f>Chegada!R32</f>
        <v>0</v>
      </c>
      <c r="K32" s="34">
        <f ca="1">OFFSET(Classes!$A$1,MATCH(E32,Classes!A:A,0)-1,6)</f>
        <v>0.5493055555555556</v>
      </c>
      <c r="L32" s="34">
        <f t="shared" ca="1" si="0"/>
        <v>0.10309027777777779</v>
      </c>
      <c r="M32" s="34">
        <f t="shared" ca="1" si="1"/>
        <v>9.3667826388888903E-2</v>
      </c>
    </row>
    <row r="33" spans="1:13" x14ac:dyDescent="0.25">
      <c r="A33" s="59">
        <v>32</v>
      </c>
      <c r="B33" s="60">
        <f ca="1">Chegada!J33</f>
        <v>2415</v>
      </c>
      <c r="C33" s="61" t="str">
        <f ca="1">Chegada!K33</f>
        <v>A'Uwe</v>
      </c>
      <c r="D33" s="61" t="str">
        <f ca="1">Chegada!L33</f>
        <v>Farr 31</v>
      </c>
      <c r="E33" s="32" t="str">
        <f ca="1">Chegada!M33</f>
        <v>BPB</v>
      </c>
      <c r="F33" s="59">
        <f ca="1">Chegada!N33</f>
        <v>3</v>
      </c>
      <c r="G33" s="32" t="str">
        <f ca="1">Chegada!O33</f>
        <v>RYC</v>
      </c>
      <c r="H33" s="33">
        <f ca="1">Chegada!P33</f>
        <v>1</v>
      </c>
      <c r="I33" s="34">
        <f>Chegada!Q33</f>
        <v>0.65241898148148147</v>
      </c>
      <c r="J33" s="35">
        <f>Chegada!R33</f>
        <v>0</v>
      </c>
      <c r="K33" s="34">
        <f ca="1">OFFSET(Classes!$A$1,MATCH(E33,Classes!A:A,0)-1,6)</f>
        <v>0.55347222222222225</v>
      </c>
      <c r="L33" s="34">
        <f t="shared" ca="1" si="0"/>
        <v>9.894675925925922E-2</v>
      </c>
      <c r="M33" s="34">
        <f t="shared" ca="1" si="1"/>
        <v>9.894675925925922E-2</v>
      </c>
    </row>
    <row r="34" spans="1:13" x14ac:dyDescent="0.25">
      <c r="A34" s="59">
        <v>33</v>
      </c>
      <c r="B34" s="60">
        <f ca="1">Chegada!J34</f>
        <v>1933</v>
      </c>
      <c r="C34" s="61" t="str">
        <f ca="1">Chegada!K34</f>
        <v>Blue Moon</v>
      </c>
      <c r="D34" s="61" t="str">
        <f ca="1">Chegada!L34</f>
        <v>Ed 30 On Off</v>
      </c>
      <c r="E34" s="32" t="str">
        <f ca="1">Chegada!M34</f>
        <v>RGS</v>
      </c>
      <c r="F34" s="59">
        <f ca="1">Chegada!N34</f>
        <v>4</v>
      </c>
      <c r="G34" s="32" t="str">
        <f ca="1">Chegada!O34</f>
        <v>N</v>
      </c>
      <c r="H34" s="33">
        <f ca="1">Chegada!P34</f>
        <v>0.87250000000000005</v>
      </c>
      <c r="I34" s="34">
        <f>Chegada!Q34</f>
        <v>0.65278935185185183</v>
      </c>
      <c r="J34" s="35">
        <f>Chegada!R34</f>
        <v>0</v>
      </c>
      <c r="K34" s="34">
        <f ca="1">OFFSET(Classes!$A$1,MATCH(E34,Classes!A:A,0)-1,6)</f>
        <v>0.5493055555555556</v>
      </c>
      <c r="L34" s="34">
        <f t="shared" ca="1" si="0"/>
        <v>0.10348379629629623</v>
      </c>
      <c r="M34" s="34">
        <f t="shared" ca="1" si="1"/>
        <v>9.0289612268518463E-2</v>
      </c>
    </row>
    <row r="35" spans="1:13" x14ac:dyDescent="0.25">
      <c r="A35" s="59">
        <v>34</v>
      </c>
      <c r="B35" s="60">
        <f ca="1">Chegada!J35</f>
        <v>692</v>
      </c>
      <c r="C35" s="61" t="str">
        <f ca="1">Chegada!K35</f>
        <v>Ycthos</v>
      </c>
      <c r="D35" s="61" t="str">
        <f ca="1">Chegada!L35</f>
        <v>Veleiro 27 Pes</v>
      </c>
      <c r="E35" s="32" t="str">
        <f ca="1">Chegada!M35</f>
        <v>BPA</v>
      </c>
      <c r="F35" s="59">
        <f ca="1">Chegada!N35</f>
        <v>3</v>
      </c>
      <c r="G35" s="32" t="str">
        <f ca="1">Chegada!O35</f>
        <v>N</v>
      </c>
      <c r="H35" s="33">
        <f ca="1">Chegada!P35</f>
        <v>1</v>
      </c>
      <c r="I35" s="34">
        <f>Chegada!Q35</f>
        <v>0</v>
      </c>
      <c r="J35" s="35" t="str">
        <f>Chegada!R35</f>
        <v>OCS</v>
      </c>
      <c r="K35" s="34">
        <f ca="1">OFFSET(Classes!$A$1,MATCH(E35,Classes!A:A,0)-1,6)</f>
        <v>0.55347222222222225</v>
      </c>
      <c r="L35" s="34">
        <f t="shared" si="0"/>
        <v>0</v>
      </c>
      <c r="M35" s="34">
        <f t="shared" si="1"/>
        <v>0</v>
      </c>
    </row>
    <row r="36" spans="1:13" x14ac:dyDescent="0.25">
      <c r="A36" s="59">
        <v>35</v>
      </c>
      <c r="B36" s="60">
        <f ca="1">Chegada!J36</f>
        <v>3008</v>
      </c>
      <c r="C36" s="61" t="str">
        <f ca="1">Chegada!K36</f>
        <v>Dorf</v>
      </c>
      <c r="D36" s="61" t="str">
        <f ca="1">Chegada!L36</f>
        <v>Delta 26</v>
      </c>
      <c r="E36" s="32" t="str">
        <f ca="1">Chegada!M36</f>
        <v>RGS</v>
      </c>
      <c r="F36" s="59">
        <f ca="1">Chegada!N36</f>
        <v>4</v>
      </c>
      <c r="G36" s="32" t="str">
        <f ca="1">Chegada!O36</f>
        <v>ICRJ</v>
      </c>
      <c r="H36" s="33">
        <f ca="1">Chegada!P36</f>
        <v>0.82230000000000003</v>
      </c>
      <c r="I36" s="34">
        <f>Chegada!Q36</f>
        <v>0.65486111111111112</v>
      </c>
      <c r="J36" s="35">
        <f>Chegada!R36</f>
        <v>0</v>
      </c>
      <c r="K36" s="34">
        <f ca="1">OFFSET(Classes!$A$1,MATCH(E36,Classes!A:A,0)-1,6)</f>
        <v>0.5493055555555556</v>
      </c>
      <c r="L36" s="34">
        <f t="shared" ca="1" si="0"/>
        <v>0.10555555555555551</v>
      </c>
      <c r="M36" s="34">
        <f t="shared" ca="1" si="1"/>
        <v>8.6798333333333297E-2</v>
      </c>
    </row>
    <row r="37" spans="1:13" x14ac:dyDescent="0.25">
      <c r="A37" s="59">
        <v>36</v>
      </c>
      <c r="B37" s="60">
        <f ca="1">Chegada!J37</f>
        <v>1246</v>
      </c>
      <c r="C37" s="61" t="str">
        <f ca="1">Chegada!K37</f>
        <v>Mano's Chopp</v>
      </c>
      <c r="D37" s="61" t="str">
        <f ca="1">Chegada!L37</f>
        <v>Main 34</v>
      </c>
      <c r="E37" s="32" t="str">
        <f ca="1">Chegada!M37</f>
        <v>RGS</v>
      </c>
      <c r="F37" s="59">
        <f ca="1">Chegada!N37</f>
        <v>8</v>
      </c>
      <c r="G37" s="32" t="str">
        <f ca="1">Chegada!O37</f>
        <v>ICB</v>
      </c>
      <c r="H37" s="33">
        <f ca="1">Chegada!P37</f>
        <v>0.89700000000000002</v>
      </c>
      <c r="I37" s="34">
        <f>Chegada!Q37</f>
        <v>0.65600694444444441</v>
      </c>
      <c r="J37" s="35">
        <f>Chegada!R37</f>
        <v>0</v>
      </c>
      <c r="K37" s="34">
        <f ca="1">OFFSET(Classes!$A$1,MATCH(E37,Classes!A:A,0)-1,6)</f>
        <v>0.5493055555555556</v>
      </c>
      <c r="L37" s="34">
        <f t="shared" ca="1" si="0"/>
        <v>0.1067013888888888</v>
      </c>
      <c r="M37" s="34">
        <f t="shared" ca="1" si="1"/>
        <v>9.5711145833333261E-2</v>
      </c>
    </row>
    <row r="38" spans="1:13" x14ac:dyDescent="0.25">
      <c r="A38" s="59">
        <v>37</v>
      </c>
      <c r="B38" s="60">
        <f ca="1">Chegada!J38</f>
        <v>3006</v>
      </c>
      <c r="C38" s="61" t="str">
        <f ca="1">Chegada!K38</f>
        <v>Chame</v>
      </c>
      <c r="D38" s="61" t="str">
        <f ca="1">Chegada!L38</f>
        <v>Delta 26</v>
      </c>
      <c r="E38" s="32" t="str">
        <f ca="1">Chegada!M38</f>
        <v>BPA</v>
      </c>
      <c r="F38" s="59">
        <f ca="1">Chegada!N38</f>
        <v>4</v>
      </c>
      <c r="G38" s="32" t="str">
        <f ca="1">Chegada!O38</f>
        <v>PCSF</v>
      </c>
      <c r="H38" s="33">
        <f ca="1">Chegada!P38</f>
        <v>1</v>
      </c>
      <c r="I38" s="34">
        <f>Chegada!Q38</f>
        <v>0</v>
      </c>
      <c r="J38" s="35" t="str">
        <f>Chegada!R38</f>
        <v>OCS</v>
      </c>
      <c r="K38" s="34">
        <f ca="1">OFFSET(Classes!$A$1,MATCH(E38,Classes!A:A,0)-1,6)</f>
        <v>0.55347222222222225</v>
      </c>
      <c r="L38" s="34">
        <f t="shared" si="0"/>
        <v>0</v>
      </c>
      <c r="M38" s="34">
        <f t="shared" si="1"/>
        <v>0</v>
      </c>
    </row>
    <row r="39" spans="1:13" x14ac:dyDescent="0.25">
      <c r="A39" s="59">
        <v>38</v>
      </c>
      <c r="B39" s="60">
        <f ca="1">Chegada!J39</f>
        <v>77</v>
      </c>
      <c r="C39" s="61" t="str">
        <f ca="1">Chegada!K39</f>
        <v>Cairu III</v>
      </c>
      <c r="D39" s="61" t="str">
        <f ca="1">Chegada!L39</f>
        <v>Yole 48</v>
      </c>
      <c r="E39" s="32" t="str">
        <f ca="1">Chegada!M39</f>
        <v>CLA</v>
      </c>
      <c r="F39" s="59">
        <f ca="1">Chegada!N39</f>
        <v>13</v>
      </c>
      <c r="G39" s="32" t="str">
        <f ca="1">Chegada!O39</f>
        <v>ICRJ</v>
      </c>
      <c r="H39" s="33">
        <f ca="1">Chegada!P39</f>
        <v>0.9</v>
      </c>
      <c r="I39" s="34">
        <f>Chegada!Q39</f>
        <v>0.66130787037037042</v>
      </c>
      <c r="J39" s="35">
        <f>Chegada!R39</f>
        <v>0</v>
      </c>
      <c r="K39" s="34">
        <f ca="1">OFFSET(Classes!$A$1,MATCH(E39,Classes!A:A,0)-1,6)</f>
        <v>0.5493055555555556</v>
      </c>
      <c r="L39" s="34">
        <f t="shared" ca="1" si="0"/>
        <v>0.11200231481481482</v>
      </c>
      <c r="M39" s="34">
        <f t="shared" ca="1" si="1"/>
        <v>0.10080208333333333</v>
      </c>
    </row>
    <row r="40" spans="1:13" x14ac:dyDescent="0.25">
      <c r="A40" s="59">
        <v>39</v>
      </c>
      <c r="B40" s="60" t="str">
        <f ca="1">Chegada!J40</f>
        <v>s/n</v>
      </c>
      <c r="C40" s="61" t="str">
        <f ca="1">Chegada!K40</f>
        <v>Mitahy</v>
      </c>
      <c r="D40" s="61" t="str">
        <f ca="1">Chegada!L40</f>
        <v>Brasilia 23</v>
      </c>
      <c r="E40" s="32" t="str">
        <f ca="1">Chegada!M40</f>
        <v>B23</v>
      </c>
      <c r="F40" s="59">
        <f ca="1">Chegada!N40</f>
        <v>3</v>
      </c>
      <c r="G40" s="32" t="str">
        <f ca="1">Chegada!O40</f>
        <v>CPM II</v>
      </c>
      <c r="H40" s="33">
        <f ca="1">Chegada!P40</f>
        <v>1</v>
      </c>
      <c r="I40" s="34">
        <f>Chegada!Q40</f>
        <v>0</v>
      </c>
      <c r="J40" s="35" t="str">
        <f>Chegada!R40</f>
        <v>OCS</v>
      </c>
      <c r="K40" s="34">
        <f ca="1">OFFSET(Classes!$A$1,MATCH(E40,Classes!A:A,0)-1,6)</f>
        <v>0.55347222222222225</v>
      </c>
      <c r="L40" s="34">
        <f t="shared" si="0"/>
        <v>0</v>
      </c>
      <c r="M40" s="34">
        <f t="shared" si="1"/>
        <v>0</v>
      </c>
    </row>
    <row r="41" spans="1:13" x14ac:dyDescent="0.25">
      <c r="A41" s="59">
        <v>40</v>
      </c>
      <c r="B41" s="60">
        <f ca="1">Chegada!J41</f>
        <v>1174</v>
      </c>
      <c r="C41" s="61" t="str">
        <f ca="1">Chegada!K41</f>
        <v>Evasion</v>
      </c>
      <c r="D41" s="61" t="str">
        <f ca="1">Chegada!L41</f>
        <v>Mod 30</v>
      </c>
      <c r="E41" s="32" t="str">
        <f ca="1">Chegada!M41</f>
        <v>BPB</v>
      </c>
      <c r="F41" s="59">
        <f ca="1">Chegada!N41</f>
        <v>4</v>
      </c>
      <c r="G41" s="32" t="str">
        <f ca="1">Chegada!O41</f>
        <v>RYC</v>
      </c>
      <c r="H41" s="33">
        <f ca="1">Chegada!P41</f>
        <v>1</v>
      </c>
      <c r="I41" s="34">
        <f>Chegada!Q41</f>
        <v>0.67462962962962969</v>
      </c>
      <c r="J41" s="35">
        <f>Chegada!R41</f>
        <v>0</v>
      </c>
      <c r="K41" s="34">
        <f ca="1">OFFSET(Classes!$A$1,MATCH(E41,Classes!A:A,0)-1,6)</f>
        <v>0.55347222222222225</v>
      </c>
      <c r="L41" s="34">
        <f t="shared" ca="1" si="0"/>
        <v>0.12115740740740744</v>
      </c>
      <c r="M41" s="34">
        <f t="shared" ca="1" si="1"/>
        <v>0.12115740740740744</v>
      </c>
    </row>
    <row r="42" spans="1:13" x14ac:dyDescent="0.25">
      <c r="A42" s="59">
        <v>41</v>
      </c>
      <c r="B42" s="60" t="str">
        <f ca="1">Chegada!J42</f>
        <v>s/n</v>
      </c>
      <c r="C42" s="61" t="str">
        <f ca="1">Chegada!K42</f>
        <v>Sirius</v>
      </c>
      <c r="D42" s="61" t="str">
        <f ca="1">Chegada!L42</f>
        <v>Delta 36</v>
      </c>
      <c r="E42" s="32" t="str">
        <f ca="1">Chegada!M42</f>
        <v>BPC</v>
      </c>
      <c r="F42" s="59">
        <f ca="1">Chegada!N42</f>
        <v>1</v>
      </c>
      <c r="G42" s="32" t="str">
        <f ca="1">Chegada!O42</f>
        <v>CNC</v>
      </c>
      <c r="H42" s="33">
        <f ca="1">Chegada!P42</f>
        <v>1</v>
      </c>
      <c r="I42" s="34">
        <f>Chegada!Q42</f>
        <v>0.67774305555555558</v>
      </c>
      <c r="J42" s="35">
        <f>Chegada!R42</f>
        <v>0</v>
      </c>
      <c r="K42" s="34">
        <f ca="1">OFFSET(Classes!$A$1,MATCH(E42,Classes!A:A,0)-1,6)</f>
        <v>0.55347222222222225</v>
      </c>
      <c r="L42" s="34">
        <f t="shared" ca="1" si="0"/>
        <v>0.12427083333333333</v>
      </c>
      <c r="M42" s="34">
        <f t="shared" ca="1" si="1"/>
        <v>0.12427083333333333</v>
      </c>
    </row>
    <row r="43" spans="1:13" x14ac:dyDescent="0.25">
      <c r="A43" s="59">
        <v>42</v>
      </c>
      <c r="B43" s="60">
        <f ca="1">Chegada!J43</f>
        <v>2003</v>
      </c>
      <c r="C43" s="61" t="str">
        <f ca="1">Chegada!K43</f>
        <v>Carcara</v>
      </c>
      <c r="D43" s="61" t="str">
        <f ca="1">Chegada!L43</f>
        <v>Rocket 23</v>
      </c>
      <c r="E43" s="32" t="str">
        <f ca="1">Chegada!M43</f>
        <v>RGS</v>
      </c>
      <c r="F43" s="59">
        <f ca="1">Chegada!N43</f>
        <v>4</v>
      </c>
      <c r="G43" s="32" t="str">
        <f ca="1">Chegada!O43</f>
        <v>N</v>
      </c>
      <c r="H43" s="33">
        <f ca="1">Chegada!P43</f>
        <v>0.8458</v>
      </c>
      <c r="I43" s="34">
        <f>Chegada!Q43</f>
        <v>0.67880787037037038</v>
      </c>
      <c r="J43" s="35">
        <f>Chegada!R43</f>
        <v>0</v>
      </c>
      <c r="K43" s="34">
        <f ca="1">OFFSET(Classes!$A$1,MATCH(E43,Classes!A:A,0)-1,6)</f>
        <v>0.5493055555555556</v>
      </c>
      <c r="L43" s="34">
        <f t="shared" ca="1" si="0"/>
        <v>0.12950231481481478</v>
      </c>
      <c r="M43" s="34">
        <f t="shared" ca="1" si="1"/>
        <v>0.10953305787037033</v>
      </c>
    </row>
    <row r="44" spans="1:13" x14ac:dyDescent="0.25">
      <c r="A44" s="59">
        <v>43</v>
      </c>
      <c r="B44" s="60" t="str">
        <f ca="1">Chegada!J44</f>
        <v>(s/n)</v>
      </c>
      <c r="C44" s="61" t="str">
        <f ca="1">Chegada!K44</f>
        <v>Porthos</v>
      </c>
      <c r="D44" s="61" t="str">
        <f ca="1">Chegada!L44</f>
        <v>31 Pes</v>
      </c>
      <c r="E44" s="32" t="str">
        <f ca="1">Chegada!M44</f>
        <v>BPB</v>
      </c>
      <c r="F44" s="59">
        <f ca="1">Chegada!N44</f>
        <v>2</v>
      </c>
      <c r="G44" s="32" t="str">
        <f ca="1">Chegada!O44</f>
        <v>RYC</v>
      </c>
      <c r="H44" s="33">
        <f ca="1">Chegada!P44</f>
        <v>1</v>
      </c>
      <c r="I44" s="34">
        <f>Chegada!Q44</f>
        <v>0.68329861111111112</v>
      </c>
      <c r="J44" s="35">
        <f>Chegada!R44</f>
        <v>0</v>
      </c>
      <c r="K44" s="34">
        <f ca="1">OFFSET(Classes!$A$1,MATCH(E44,Classes!A:A,0)-1,6)</f>
        <v>0.55347222222222225</v>
      </c>
      <c r="L44" s="34">
        <f t="shared" ca="1" si="0"/>
        <v>0.12982638888888887</v>
      </c>
      <c r="M44" s="34">
        <f t="shared" ca="1" si="1"/>
        <v>0.12982638888888887</v>
      </c>
    </row>
    <row r="45" spans="1:13" x14ac:dyDescent="0.25">
      <c r="A45" s="59">
        <v>44</v>
      </c>
      <c r="B45" s="60">
        <f ca="1">Chegada!J45</f>
        <v>1185</v>
      </c>
      <c r="C45" s="61" t="str">
        <f ca="1">Chegada!K45</f>
        <v>CL Durf</v>
      </c>
      <c r="D45" s="61" t="str">
        <f ca="1">Chegada!L45</f>
        <v>Fast 230</v>
      </c>
      <c r="E45" s="32" t="str">
        <f ca="1">Chegada!M45</f>
        <v>RGS</v>
      </c>
      <c r="F45" s="59">
        <f ca="1">Chegada!N45</f>
        <v>5</v>
      </c>
      <c r="G45" s="32" t="str">
        <f ca="1">Chegada!O45</f>
        <v>MG</v>
      </c>
      <c r="H45" s="33">
        <f ca="1">Chegada!P45</f>
        <v>0.80369999999999997</v>
      </c>
      <c r="I45" s="34">
        <f>Chegada!Q45</f>
        <v>0.71107638888888891</v>
      </c>
      <c r="J45" s="35">
        <f>Chegada!R45</f>
        <v>0</v>
      </c>
      <c r="K45" s="34">
        <f ca="1">OFFSET(Classes!$A$1,MATCH(E45,Classes!A:A,0)-1,6)</f>
        <v>0.5493055555555556</v>
      </c>
      <c r="L45" s="34">
        <f t="shared" ca="1" si="0"/>
        <v>0.16177083333333331</v>
      </c>
      <c r="M45" s="34">
        <f t="shared" ca="1" si="1"/>
        <v>0.13001521874999997</v>
      </c>
    </row>
  </sheetData>
  <sheetProtection algorithmName="SHA-512" hashValue="zDth4N+bw3N9Ad3twMgYdxRrjZ2Unopp8FMKcFdbxoHj7JfOERDRvzFs783lRY45l0qwXI5ViyCrEcQ0eE49ZA==" saltValue="LwUe/gLYoRihHtD1tjO40g==" spinCount="100000" sheet="1" objects="1" scenarios="1"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E5832-02C2-4E16-B6A4-A90D5A486132}">
  <dimension ref="A1:P45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4" style="63" customWidth="1"/>
    <col min="2" max="2" width="5.5703125" style="64" bestFit="1" customWidth="1"/>
    <col min="3" max="3" width="14.85546875" style="65" bestFit="1" customWidth="1"/>
    <col min="4" max="4" width="18.7109375" style="65" bestFit="1" customWidth="1"/>
    <col min="5" max="5" width="6.5703125" style="66" bestFit="1" customWidth="1"/>
    <col min="6" max="6" width="4.42578125" style="67" bestFit="1" customWidth="1"/>
    <col min="7" max="7" width="6.140625" style="66" bestFit="1" customWidth="1"/>
    <col min="8" max="8" width="6.5703125" style="68" bestFit="1" customWidth="1"/>
    <col min="9" max="9" width="9.140625" style="69" bestFit="1" customWidth="1"/>
    <col min="10" max="10" width="6" style="70" bestFit="1" customWidth="1"/>
    <col min="11" max="11" width="9.140625" style="69"/>
    <col min="12" max="12" width="8.7109375" style="26" bestFit="1" customWidth="1"/>
    <col min="13" max="13" width="9.140625" style="26"/>
    <col min="14" max="14" width="0" style="26" hidden="1" customWidth="1"/>
    <col min="15" max="15" width="9.5703125" style="26" bestFit="1" customWidth="1"/>
    <col min="16" max="16" width="6.140625" style="66" bestFit="1" customWidth="1"/>
    <col min="17" max="17" width="3.140625" style="62" customWidth="1"/>
    <col min="18" max="16384" width="9.140625" style="62"/>
  </cols>
  <sheetData>
    <row r="1" spans="1:16" s="92" customFormat="1" ht="30" x14ac:dyDescent="0.25">
      <c r="A1" s="89" t="s">
        <v>862</v>
      </c>
      <c r="B1" s="90" t="s">
        <v>759</v>
      </c>
      <c r="C1" s="6" t="s">
        <v>758</v>
      </c>
      <c r="D1" s="6" t="s">
        <v>53</v>
      </c>
      <c r="E1" s="5" t="s">
        <v>960</v>
      </c>
      <c r="F1" s="89" t="s">
        <v>819</v>
      </c>
      <c r="G1" s="6" t="s">
        <v>820</v>
      </c>
      <c r="H1" s="91" t="s">
        <v>52</v>
      </c>
      <c r="I1" s="88" t="s">
        <v>763</v>
      </c>
      <c r="J1" s="93" t="s">
        <v>961</v>
      </c>
      <c r="K1" s="88" t="s">
        <v>762</v>
      </c>
      <c r="L1" s="88" t="s">
        <v>807</v>
      </c>
      <c r="M1" s="94" t="s">
        <v>962</v>
      </c>
      <c r="N1" s="88" t="s">
        <v>811</v>
      </c>
      <c r="O1" s="88" t="s">
        <v>808</v>
      </c>
      <c r="P1" s="6" t="s">
        <v>812</v>
      </c>
    </row>
    <row r="2" spans="1:16" x14ac:dyDescent="0.25">
      <c r="A2" s="59">
        <f>Resultados!A31</f>
        <v>30</v>
      </c>
      <c r="B2" s="60" t="str">
        <f ca="1">Resultados!B31</f>
        <v>s/n</v>
      </c>
      <c r="C2" s="61" t="str">
        <f ca="1">Resultados!C31</f>
        <v>Partisan</v>
      </c>
      <c r="D2" s="61" t="str">
        <f ca="1">Resultados!D31</f>
        <v>Brasilia 23</v>
      </c>
      <c r="E2" s="32" t="str">
        <f ca="1">Resultados!E31</f>
        <v>B23</v>
      </c>
      <c r="F2" s="59">
        <f ca="1">Resultados!F31</f>
        <v>3</v>
      </c>
      <c r="G2" s="32" t="str">
        <f ca="1">Resultados!G31</f>
        <v>ICJG</v>
      </c>
      <c r="H2" s="33">
        <f ca="1">Resultados!H31</f>
        <v>1</v>
      </c>
      <c r="I2" s="34">
        <f>Resultados!I31</f>
        <v>0.65219907407407407</v>
      </c>
      <c r="J2" s="35">
        <f>Resultados!J31</f>
        <v>0</v>
      </c>
      <c r="K2" s="34">
        <f ca="1">Resultados!K31</f>
        <v>0.55347222222222225</v>
      </c>
      <c r="L2" s="34">
        <f ca="1">Resultados!L31</f>
        <v>9.8726851851851816E-2</v>
      </c>
      <c r="M2" s="34">
        <f ca="1">Resultados!M31</f>
        <v>9.8726851851851816E-2</v>
      </c>
      <c r="N2" s="34">
        <f t="shared" ref="N2:N45" ca="1" si="0">IF(M2=0,0,IF(E2=E1,N1,M2))</f>
        <v>9.8726851851851816E-2</v>
      </c>
      <c r="O2" s="34">
        <f t="shared" ref="O2:O45" ca="1" si="1">M2-N2</f>
        <v>0</v>
      </c>
      <c r="P2" s="32">
        <f t="shared" ref="P2:P45" ca="1" si="2">IF(LEN(J2)&gt;2,J2,IF(E2=E1,P1+1,1))</f>
        <v>1</v>
      </c>
    </row>
    <row r="3" spans="1:16" x14ac:dyDescent="0.25">
      <c r="A3" s="59">
        <f>Resultados!A27</f>
        <v>26</v>
      </c>
      <c r="B3" s="60">
        <f ca="1">Resultados!B27</f>
        <v>10</v>
      </c>
      <c r="C3" s="61" t="str">
        <f ca="1">Resultados!C27</f>
        <v>Zig</v>
      </c>
      <c r="D3" s="61" t="str">
        <f ca="1">Resultados!D27</f>
        <v>Brasilia 23</v>
      </c>
      <c r="E3" s="32" t="str">
        <f ca="1">Resultados!E27</f>
        <v>B23</v>
      </c>
      <c r="F3" s="59">
        <f ca="1">Resultados!F27</f>
        <v>9</v>
      </c>
      <c r="G3" s="32" t="str">
        <f ca="1">Resultados!G27</f>
        <v>ICJG</v>
      </c>
      <c r="H3" s="33">
        <f ca="1">Resultados!H27</f>
        <v>1</v>
      </c>
      <c r="I3" s="34">
        <f>Resultados!I27</f>
        <v>0</v>
      </c>
      <c r="J3" s="35" t="str">
        <f>Resultados!J27</f>
        <v>OCS</v>
      </c>
      <c r="K3" s="34">
        <f ca="1">Resultados!K27</f>
        <v>0.55347222222222225</v>
      </c>
      <c r="L3" s="34">
        <f>Resultados!L27</f>
        <v>0</v>
      </c>
      <c r="M3" s="34">
        <f>Resultados!M27</f>
        <v>0</v>
      </c>
      <c r="N3" s="34">
        <f t="shared" si="0"/>
        <v>0</v>
      </c>
      <c r="O3" s="34">
        <f t="shared" si="1"/>
        <v>0</v>
      </c>
      <c r="P3" s="32" t="str">
        <f t="shared" si="2"/>
        <v>OCS</v>
      </c>
    </row>
    <row r="4" spans="1:16" x14ac:dyDescent="0.25">
      <c r="A4" s="59">
        <f>Resultados!A40</f>
        <v>39</v>
      </c>
      <c r="B4" s="60" t="str">
        <f ca="1">Resultados!B40</f>
        <v>s/n</v>
      </c>
      <c r="C4" s="61" t="str">
        <f ca="1">Resultados!C40</f>
        <v>Mitahy</v>
      </c>
      <c r="D4" s="61" t="str">
        <f ca="1">Resultados!D40</f>
        <v>Brasilia 23</v>
      </c>
      <c r="E4" s="32" t="str">
        <f ca="1">Resultados!E40</f>
        <v>B23</v>
      </c>
      <c r="F4" s="59">
        <f ca="1">Resultados!F40</f>
        <v>3</v>
      </c>
      <c r="G4" s="32" t="str">
        <f ca="1">Resultados!G40</f>
        <v>CPM II</v>
      </c>
      <c r="H4" s="33">
        <f ca="1">Resultados!H40</f>
        <v>1</v>
      </c>
      <c r="I4" s="34">
        <f>Resultados!I40</f>
        <v>0</v>
      </c>
      <c r="J4" s="35" t="str">
        <f>Resultados!J40</f>
        <v>OCS</v>
      </c>
      <c r="K4" s="34">
        <f ca="1">Resultados!K40</f>
        <v>0.55347222222222225</v>
      </c>
      <c r="L4" s="34">
        <f>Resultados!L40</f>
        <v>0</v>
      </c>
      <c r="M4" s="34">
        <f>Resultados!M40</f>
        <v>0</v>
      </c>
      <c r="N4" s="34">
        <f t="shared" si="0"/>
        <v>0</v>
      </c>
      <c r="O4" s="34">
        <f t="shared" si="1"/>
        <v>0</v>
      </c>
      <c r="P4" s="32" t="str">
        <f t="shared" si="2"/>
        <v>OCS</v>
      </c>
    </row>
    <row r="5" spans="1:16" x14ac:dyDescent="0.25">
      <c r="A5" s="59">
        <f>Resultados!A30</f>
        <v>29</v>
      </c>
      <c r="B5" s="60">
        <f ca="1">Resultados!B30</f>
        <v>539</v>
      </c>
      <c r="C5" s="61" t="str">
        <f ca="1">Resultados!C30</f>
        <v>Arui</v>
      </c>
      <c r="D5" s="61" t="str">
        <f ca="1">Resultados!D30</f>
        <v>Brasilia 23</v>
      </c>
      <c r="E5" s="32" t="str">
        <f ca="1">Resultados!E30</f>
        <v>B23</v>
      </c>
      <c r="F5" s="59">
        <f ca="1">Resultados!F30</f>
        <v>7</v>
      </c>
      <c r="G5" s="32" t="str">
        <f ca="1">Resultados!G30</f>
        <v>ICJG</v>
      </c>
      <c r="H5" s="33" t="str">
        <f ca="1">Resultados!H30</f>
        <v>(s/bp)</v>
      </c>
      <c r="I5" s="34">
        <f>Resultados!I30</f>
        <v>0</v>
      </c>
      <c r="J5" s="35" t="str">
        <f>Resultados!J30</f>
        <v>OCS</v>
      </c>
      <c r="K5" s="34">
        <f ca="1">Resultados!K30</f>
        <v>0.55347222222222225</v>
      </c>
      <c r="L5" s="34">
        <f>Resultados!L30</f>
        <v>0</v>
      </c>
      <c r="M5" s="34">
        <f>Resultados!M30</f>
        <v>0</v>
      </c>
      <c r="N5" s="34">
        <f t="shared" si="0"/>
        <v>0</v>
      </c>
      <c r="O5" s="34">
        <f t="shared" si="1"/>
        <v>0</v>
      </c>
      <c r="P5" s="32" t="str">
        <f t="shared" si="2"/>
        <v>OCS</v>
      </c>
    </row>
    <row r="6" spans="1:16" x14ac:dyDescent="0.25">
      <c r="A6" s="59">
        <f>Resultados!A28</f>
        <v>27</v>
      </c>
      <c r="B6" s="60">
        <f ca="1">Resultados!B28</f>
        <v>634</v>
      </c>
      <c r="C6" s="61" t="str">
        <f ca="1">Resultados!C28</f>
        <v>Tucunare</v>
      </c>
      <c r="D6" s="61" t="str">
        <f ca="1">Resultados!D28</f>
        <v>Brasilia 32</v>
      </c>
      <c r="E6" s="32" t="str">
        <f ca="1">Resultados!E28</f>
        <v>B32</v>
      </c>
      <c r="F6" s="59">
        <f ca="1">Resultados!F28</f>
        <v>5</v>
      </c>
      <c r="G6" s="32" t="str">
        <f ca="1">Resultados!G28</f>
        <v>ICJG</v>
      </c>
      <c r="H6" s="33">
        <f ca="1">Resultados!H28</f>
        <v>1</v>
      </c>
      <c r="I6" s="34">
        <f>Resultados!I28</f>
        <v>0.65033564814814815</v>
      </c>
      <c r="J6" s="35">
        <f>Resultados!J28</f>
        <v>0</v>
      </c>
      <c r="K6" s="34">
        <f ca="1">Resultados!K28</f>
        <v>0.55347222222222225</v>
      </c>
      <c r="L6" s="34">
        <f ca="1">Resultados!L28</f>
        <v>9.6863425925925895E-2</v>
      </c>
      <c r="M6" s="34">
        <f ca="1">Resultados!M28</f>
        <v>9.6863425925925895E-2</v>
      </c>
      <c r="N6" s="34">
        <f t="shared" ca="1" si="0"/>
        <v>9.6863425925925895E-2</v>
      </c>
      <c r="O6" s="34">
        <f t="shared" ca="1" si="1"/>
        <v>0</v>
      </c>
      <c r="P6" s="32">
        <f t="shared" ca="1" si="2"/>
        <v>1</v>
      </c>
    </row>
    <row r="7" spans="1:16" x14ac:dyDescent="0.25">
      <c r="A7" s="59">
        <f>Resultados!A21</f>
        <v>20</v>
      </c>
      <c r="B7" s="60" t="str">
        <f ca="1">Resultados!B21</f>
        <v>s/n</v>
      </c>
      <c r="C7" s="61" t="str">
        <f ca="1">Resultados!C21</f>
        <v>Maracana</v>
      </c>
      <c r="D7" s="61" t="str">
        <f ca="1">Resultados!D21</f>
        <v>J 24</v>
      </c>
      <c r="E7" s="32" t="str">
        <f ca="1">Resultados!E21</f>
        <v>BPA</v>
      </c>
      <c r="F7" s="59">
        <f ca="1">Resultados!F21</f>
        <v>4</v>
      </c>
      <c r="G7" s="32" t="str">
        <f ca="1">Resultados!G21</f>
        <v>GVEN</v>
      </c>
      <c r="H7" s="33">
        <f ca="1">Resultados!H21</f>
        <v>1</v>
      </c>
      <c r="I7" s="34">
        <f>Resultados!I21</f>
        <v>0.64329861111111108</v>
      </c>
      <c r="J7" s="35">
        <f>Resultados!J21</f>
        <v>0</v>
      </c>
      <c r="K7" s="34">
        <f ca="1">Resultados!K21</f>
        <v>0.55347222222222225</v>
      </c>
      <c r="L7" s="34">
        <f ca="1">Resultados!L21</f>
        <v>8.9826388888888831E-2</v>
      </c>
      <c r="M7" s="34">
        <f ca="1">Resultados!M21</f>
        <v>8.9826388888888831E-2</v>
      </c>
      <c r="N7" s="34">
        <f t="shared" ca="1" si="0"/>
        <v>8.9826388888888831E-2</v>
      </c>
      <c r="O7" s="34">
        <f t="shared" ca="1" si="1"/>
        <v>0</v>
      </c>
      <c r="P7" s="32">
        <f t="shared" ca="1" si="2"/>
        <v>1</v>
      </c>
    </row>
    <row r="8" spans="1:16" x14ac:dyDescent="0.25">
      <c r="A8" s="59">
        <f>Resultados!A35</f>
        <v>34</v>
      </c>
      <c r="B8" s="60">
        <f ca="1">Resultados!B35</f>
        <v>692</v>
      </c>
      <c r="C8" s="61" t="str">
        <f ca="1">Resultados!C35</f>
        <v>Ycthos</v>
      </c>
      <c r="D8" s="61" t="str">
        <f ca="1">Resultados!D35</f>
        <v>Veleiro 27 Pes</v>
      </c>
      <c r="E8" s="32" t="str">
        <f ca="1">Resultados!E35</f>
        <v>BPA</v>
      </c>
      <c r="F8" s="59">
        <f ca="1">Resultados!F35</f>
        <v>3</v>
      </c>
      <c r="G8" s="32" t="str">
        <f ca="1">Resultados!G35</f>
        <v>N</v>
      </c>
      <c r="H8" s="33">
        <f ca="1">Resultados!H35</f>
        <v>1</v>
      </c>
      <c r="I8" s="34">
        <f>Resultados!I35</f>
        <v>0</v>
      </c>
      <c r="J8" s="35" t="str">
        <f>Resultados!J35</f>
        <v>OCS</v>
      </c>
      <c r="K8" s="34">
        <f ca="1">Resultados!K35</f>
        <v>0.55347222222222225</v>
      </c>
      <c r="L8" s="34">
        <f>Resultados!L35</f>
        <v>0</v>
      </c>
      <c r="M8" s="34">
        <f>Resultados!M35</f>
        <v>0</v>
      </c>
      <c r="N8" s="34">
        <f t="shared" si="0"/>
        <v>0</v>
      </c>
      <c r="O8" s="34">
        <f t="shared" si="1"/>
        <v>0</v>
      </c>
      <c r="P8" s="32" t="str">
        <f t="shared" si="2"/>
        <v>OCS</v>
      </c>
    </row>
    <row r="9" spans="1:16" x14ac:dyDescent="0.25">
      <c r="A9" s="59">
        <f>Resultados!A38</f>
        <v>37</v>
      </c>
      <c r="B9" s="60">
        <f ca="1">Resultados!B38</f>
        <v>3006</v>
      </c>
      <c r="C9" s="61" t="str">
        <f ca="1">Resultados!C38</f>
        <v>Chame</v>
      </c>
      <c r="D9" s="61" t="str">
        <f ca="1">Resultados!D38</f>
        <v>Delta 26</v>
      </c>
      <c r="E9" s="32" t="str">
        <f ca="1">Resultados!E38</f>
        <v>BPA</v>
      </c>
      <c r="F9" s="59">
        <f ca="1">Resultados!F38</f>
        <v>4</v>
      </c>
      <c r="G9" s="32" t="str">
        <f ca="1">Resultados!G38</f>
        <v>PCSF</v>
      </c>
      <c r="H9" s="33">
        <f ca="1">Resultados!H38</f>
        <v>1</v>
      </c>
      <c r="I9" s="34">
        <f>Resultados!I38</f>
        <v>0</v>
      </c>
      <c r="J9" s="35" t="str">
        <f>Resultados!J38</f>
        <v>OCS</v>
      </c>
      <c r="K9" s="34">
        <f ca="1">Resultados!K38</f>
        <v>0.55347222222222225</v>
      </c>
      <c r="L9" s="34">
        <f>Resultados!L38</f>
        <v>0</v>
      </c>
      <c r="M9" s="34">
        <f>Resultados!M38</f>
        <v>0</v>
      </c>
      <c r="N9" s="34">
        <f t="shared" si="0"/>
        <v>0</v>
      </c>
      <c r="O9" s="34">
        <f t="shared" si="1"/>
        <v>0</v>
      </c>
      <c r="P9" s="32" t="str">
        <f t="shared" si="2"/>
        <v>OCS</v>
      </c>
    </row>
    <row r="10" spans="1:16" x14ac:dyDescent="0.25">
      <c r="A10" s="59">
        <f>Resultados!A18</f>
        <v>17</v>
      </c>
      <c r="B10" s="60" t="str">
        <f ca="1">Resultados!B18</f>
        <v>s/n</v>
      </c>
      <c r="C10" s="61" t="str">
        <f ca="1">Resultados!C18</f>
        <v>Matriz</v>
      </c>
      <c r="D10" s="61" t="str">
        <f ca="1">Resultados!D18</f>
        <v>Delta 32</v>
      </c>
      <c r="E10" s="32" t="str">
        <f ca="1">Resultados!E18</f>
        <v>BPB</v>
      </c>
      <c r="F10" s="59">
        <f ca="1">Resultados!F18</f>
        <v>8</v>
      </c>
      <c r="G10" s="32" t="str">
        <f ca="1">Resultados!G18</f>
        <v>CNC</v>
      </c>
      <c r="H10" s="33">
        <f ca="1">Resultados!H18</f>
        <v>1</v>
      </c>
      <c r="I10" s="34">
        <f>Resultados!I18</f>
        <v>0.64027777777777783</v>
      </c>
      <c r="J10" s="35">
        <f>Resultados!J18</f>
        <v>0</v>
      </c>
      <c r="K10" s="34">
        <f ca="1">Resultados!K18</f>
        <v>0.55347222222222225</v>
      </c>
      <c r="L10" s="34">
        <f ca="1">Resultados!L18</f>
        <v>8.680555555555558E-2</v>
      </c>
      <c r="M10" s="34">
        <f ca="1">Resultados!M18</f>
        <v>8.680555555555558E-2</v>
      </c>
      <c r="N10" s="34">
        <f t="shared" ca="1" si="0"/>
        <v>8.680555555555558E-2</v>
      </c>
      <c r="O10" s="34">
        <f t="shared" ca="1" si="1"/>
        <v>0</v>
      </c>
      <c r="P10" s="32">
        <f t="shared" ca="1" si="2"/>
        <v>1</v>
      </c>
    </row>
    <row r="11" spans="1:16" x14ac:dyDescent="0.25">
      <c r="A11" s="59">
        <f>Resultados!A19</f>
        <v>18</v>
      </c>
      <c r="B11" s="60">
        <f ca="1">Resultados!B19</f>
        <v>2644</v>
      </c>
      <c r="C11" s="61" t="str">
        <f ca="1">Resultados!C19</f>
        <v>Orthos</v>
      </c>
      <c r="D11" s="61" t="str">
        <f ca="1">Resultados!D19</f>
        <v>Veleiro 30 Pes</v>
      </c>
      <c r="E11" s="32" t="str">
        <f ca="1">Resultados!E19</f>
        <v>BPB</v>
      </c>
      <c r="F11" s="59">
        <f ca="1">Resultados!F19</f>
        <v>6</v>
      </c>
      <c r="G11" s="32" t="str">
        <f ca="1">Resultados!G19</f>
        <v>CNC</v>
      </c>
      <c r="H11" s="33">
        <f ca="1">Resultados!H19</f>
        <v>1</v>
      </c>
      <c r="I11" s="34">
        <f>Resultados!I19</f>
        <v>0.64246527777777784</v>
      </c>
      <c r="J11" s="35">
        <f>Resultados!J19</f>
        <v>0</v>
      </c>
      <c r="K11" s="34">
        <f ca="1">Resultados!K19</f>
        <v>0.55347222222222225</v>
      </c>
      <c r="L11" s="34">
        <f ca="1">Resultados!L19</f>
        <v>8.8993055555555589E-2</v>
      </c>
      <c r="M11" s="34">
        <f ca="1">Resultados!M19</f>
        <v>8.8993055555555589E-2</v>
      </c>
      <c r="N11" s="34">
        <f t="shared" ca="1" si="0"/>
        <v>8.680555555555558E-2</v>
      </c>
      <c r="O11" s="34">
        <f t="shared" ca="1" si="1"/>
        <v>2.1875000000000089E-3</v>
      </c>
      <c r="P11" s="32">
        <f t="shared" ca="1" si="2"/>
        <v>2</v>
      </c>
    </row>
    <row r="12" spans="1:16" x14ac:dyDescent="0.25">
      <c r="A12" s="59">
        <f>Resultados!A20</f>
        <v>19</v>
      </c>
      <c r="B12" s="60" t="str">
        <f ca="1">Resultados!B20</f>
        <v>s/n</v>
      </c>
      <c r="C12" s="61" t="str">
        <f ca="1">Resultados!C20</f>
        <v>Windstrats</v>
      </c>
      <c r="D12" s="61" t="str">
        <f ca="1">Resultados!D20</f>
        <v>Veleiro 30 Pes</v>
      </c>
      <c r="E12" s="32" t="str">
        <f ca="1">Resultados!E20</f>
        <v>BPB</v>
      </c>
      <c r="F12" s="59">
        <f ca="1">Resultados!F20</f>
        <v>5</v>
      </c>
      <c r="G12" s="32" t="str">
        <f ca="1">Resultados!G20</f>
        <v>CNC</v>
      </c>
      <c r="H12" s="33">
        <f ca="1">Resultados!H20</f>
        <v>1</v>
      </c>
      <c r="I12" s="34">
        <f>Resultados!I20</f>
        <v>0.64273148148148151</v>
      </c>
      <c r="J12" s="35">
        <f>Resultados!J20</f>
        <v>0</v>
      </c>
      <c r="K12" s="34">
        <f ca="1">Resultados!K20</f>
        <v>0.55347222222222225</v>
      </c>
      <c r="L12" s="34">
        <f ca="1">Resultados!L20</f>
        <v>8.925925925925926E-2</v>
      </c>
      <c r="M12" s="34">
        <f ca="1">Resultados!M20</f>
        <v>8.925925925925926E-2</v>
      </c>
      <c r="N12" s="34">
        <f t="shared" ca="1" si="0"/>
        <v>8.680555555555558E-2</v>
      </c>
      <c r="O12" s="34">
        <f t="shared" ca="1" si="1"/>
        <v>2.4537037037036802E-3</v>
      </c>
      <c r="P12" s="32">
        <f t="shared" ca="1" si="2"/>
        <v>3</v>
      </c>
    </row>
    <row r="13" spans="1:16" x14ac:dyDescent="0.25">
      <c r="A13" s="59">
        <f>Resultados!A29</f>
        <v>28</v>
      </c>
      <c r="B13" s="60">
        <f ca="1">Resultados!B29</f>
        <v>30</v>
      </c>
      <c r="C13" s="61" t="str">
        <f ca="1">Resultados!C29</f>
        <v>Teimosia 1</v>
      </c>
      <c r="D13" s="61" t="str">
        <f ca="1">Resultados!D29</f>
        <v>Multicasco 30 Pes</v>
      </c>
      <c r="E13" s="32" t="str">
        <f ca="1">Resultados!E29</f>
        <v>BPB</v>
      </c>
      <c r="F13" s="59">
        <f ca="1">Resultados!F29</f>
        <v>5</v>
      </c>
      <c r="G13" s="32" t="str">
        <f ca="1">Resultados!G29</f>
        <v>ICJG</v>
      </c>
      <c r="H13" s="33">
        <f ca="1">Resultados!H29</f>
        <v>1</v>
      </c>
      <c r="I13" s="34">
        <f>Resultados!I29</f>
        <v>0.65078703703703711</v>
      </c>
      <c r="J13" s="35">
        <f>Resultados!J29</f>
        <v>0</v>
      </c>
      <c r="K13" s="34">
        <f ca="1">Resultados!K29</f>
        <v>0.55347222222222225</v>
      </c>
      <c r="L13" s="34">
        <f ca="1">Resultados!L29</f>
        <v>9.7314814814814854E-2</v>
      </c>
      <c r="M13" s="34">
        <f ca="1">Resultados!M29</f>
        <v>9.7314814814814854E-2</v>
      </c>
      <c r="N13" s="34">
        <f t="shared" ca="1" si="0"/>
        <v>8.680555555555558E-2</v>
      </c>
      <c r="O13" s="34">
        <f t="shared" ca="1" si="1"/>
        <v>1.0509259259259274E-2</v>
      </c>
      <c r="P13" s="32">
        <f t="shared" ca="1" si="2"/>
        <v>4</v>
      </c>
    </row>
    <row r="14" spans="1:16" x14ac:dyDescent="0.25">
      <c r="A14" s="59">
        <f>Resultados!A33</f>
        <v>32</v>
      </c>
      <c r="B14" s="60">
        <f ca="1">Resultados!B33</f>
        <v>2415</v>
      </c>
      <c r="C14" s="61" t="str">
        <f ca="1">Resultados!C33</f>
        <v>A'Uwe</v>
      </c>
      <c r="D14" s="61" t="str">
        <f ca="1">Resultados!D33</f>
        <v>Farr 31</v>
      </c>
      <c r="E14" s="32" t="str">
        <f ca="1">Resultados!E33</f>
        <v>BPB</v>
      </c>
      <c r="F14" s="59">
        <f ca="1">Resultados!F33</f>
        <v>3</v>
      </c>
      <c r="G14" s="32" t="str">
        <f ca="1">Resultados!G33</f>
        <v>RYC</v>
      </c>
      <c r="H14" s="33">
        <f ca="1">Resultados!H33</f>
        <v>1</v>
      </c>
      <c r="I14" s="34">
        <f>Resultados!I33</f>
        <v>0.65241898148148147</v>
      </c>
      <c r="J14" s="35">
        <f>Resultados!J33</f>
        <v>0</v>
      </c>
      <c r="K14" s="34">
        <f ca="1">Resultados!K33</f>
        <v>0.55347222222222225</v>
      </c>
      <c r="L14" s="34">
        <f ca="1">Resultados!L33</f>
        <v>9.894675925925922E-2</v>
      </c>
      <c r="M14" s="34">
        <f ca="1">Resultados!M33</f>
        <v>9.894675925925922E-2</v>
      </c>
      <c r="N14" s="34">
        <f t="shared" ca="1" si="0"/>
        <v>8.680555555555558E-2</v>
      </c>
      <c r="O14" s="34">
        <f t="shared" ca="1" si="1"/>
        <v>1.214120370370364E-2</v>
      </c>
      <c r="P14" s="32">
        <f t="shared" ca="1" si="2"/>
        <v>5</v>
      </c>
    </row>
    <row r="15" spans="1:16" x14ac:dyDescent="0.25">
      <c r="A15" s="59">
        <f>Resultados!A41</f>
        <v>40</v>
      </c>
      <c r="B15" s="60">
        <f ca="1">Resultados!B41</f>
        <v>1174</v>
      </c>
      <c r="C15" s="61" t="str">
        <f ca="1">Resultados!C41</f>
        <v>Evasion</v>
      </c>
      <c r="D15" s="61" t="str">
        <f ca="1">Resultados!D41</f>
        <v>Mod 30</v>
      </c>
      <c r="E15" s="32" t="str">
        <f ca="1">Resultados!E41</f>
        <v>BPB</v>
      </c>
      <c r="F15" s="59">
        <f ca="1">Resultados!F41</f>
        <v>4</v>
      </c>
      <c r="G15" s="32" t="str">
        <f ca="1">Resultados!G41</f>
        <v>RYC</v>
      </c>
      <c r="H15" s="33">
        <f ca="1">Resultados!H41</f>
        <v>1</v>
      </c>
      <c r="I15" s="34">
        <f>Resultados!I41</f>
        <v>0.67462962962962969</v>
      </c>
      <c r="J15" s="35">
        <f>Resultados!J41</f>
        <v>0</v>
      </c>
      <c r="K15" s="34">
        <f ca="1">Resultados!K41</f>
        <v>0.55347222222222225</v>
      </c>
      <c r="L15" s="34">
        <f ca="1">Resultados!L41</f>
        <v>0.12115740740740744</v>
      </c>
      <c r="M15" s="34">
        <f ca="1">Resultados!M41</f>
        <v>0.12115740740740744</v>
      </c>
      <c r="N15" s="34">
        <f t="shared" ca="1" si="0"/>
        <v>8.680555555555558E-2</v>
      </c>
      <c r="O15" s="34">
        <f t="shared" ca="1" si="1"/>
        <v>3.4351851851851856E-2</v>
      </c>
      <c r="P15" s="32">
        <f t="shared" ca="1" si="2"/>
        <v>6</v>
      </c>
    </row>
    <row r="16" spans="1:16" x14ac:dyDescent="0.25">
      <c r="A16" s="59">
        <f>Resultados!A44</f>
        <v>43</v>
      </c>
      <c r="B16" s="60" t="str">
        <f ca="1">Resultados!B44</f>
        <v>(s/n)</v>
      </c>
      <c r="C16" s="61" t="str">
        <f ca="1">Resultados!C44</f>
        <v>Porthos</v>
      </c>
      <c r="D16" s="61" t="str">
        <f ca="1">Resultados!D44</f>
        <v>31 Pes</v>
      </c>
      <c r="E16" s="32" t="str">
        <f ca="1">Resultados!E44</f>
        <v>BPB</v>
      </c>
      <c r="F16" s="59">
        <f ca="1">Resultados!F44</f>
        <v>2</v>
      </c>
      <c r="G16" s="32" t="str">
        <f ca="1">Resultados!G44</f>
        <v>RYC</v>
      </c>
      <c r="H16" s="33">
        <f ca="1">Resultados!H44</f>
        <v>1</v>
      </c>
      <c r="I16" s="34">
        <f>Resultados!I44</f>
        <v>0.68329861111111112</v>
      </c>
      <c r="J16" s="35">
        <f>Resultados!J44</f>
        <v>0</v>
      </c>
      <c r="K16" s="34">
        <f ca="1">Resultados!K44</f>
        <v>0.55347222222222225</v>
      </c>
      <c r="L16" s="34">
        <f ca="1">Resultados!L44</f>
        <v>0.12982638888888887</v>
      </c>
      <c r="M16" s="34">
        <f ca="1">Resultados!M44</f>
        <v>0.12982638888888887</v>
      </c>
      <c r="N16" s="34">
        <f t="shared" ca="1" si="0"/>
        <v>8.680555555555558E-2</v>
      </c>
      <c r="O16" s="34">
        <f t="shared" ca="1" si="1"/>
        <v>4.3020833333333286E-2</v>
      </c>
      <c r="P16" s="32">
        <f t="shared" ca="1" si="2"/>
        <v>7</v>
      </c>
    </row>
    <row r="17" spans="1:16" x14ac:dyDescent="0.25">
      <c r="A17" s="59">
        <f>Resultados!A4</f>
        <v>3</v>
      </c>
      <c r="B17" s="60">
        <f ca="1">Resultados!B4</f>
        <v>2240</v>
      </c>
      <c r="C17" s="61" t="str">
        <f ca="1">Resultados!C4</f>
        <v>Samsara</v>
      </c>
      <c r="D17" s="61" t="str">
        <f ca="1">Resultados!D4</f>
        <v>Carabelli 43</v>
      </c>
      <c r="E17" s="32" t="str">
        <f ca="1">Resultados!E4</f>
        <v>BPC</v>
      </c>
      <c r="F17" s="59">
        <f ca="1">Resultados!F4</f>
        <v>7</v>
      </c>
      <c r="G17" s="32" t="str">
        <f ca="1">Resultados!G4</f>
        <v>RYC</v>
      </c>
      <c r="H17" s="33">
        <f ca="1">Resultados!H4</f>
        <v>1</v>
      </c>
      <c r="I17" s="34">
        <f>Resultados!I4</f>
        <v>0.62337962962962956</v>
      </c>
      <c r="J17" s="35">
        <f>Resultados!J4</f>
        <v>0</v>
      </c>
      <c r="K17" s="34">
        <f ca="1">Resultados!K4</f>
        <v>0.55347222222222225</v>
      </c>
      <c r="L17" s="34">
        <f ca="1">Resultados!L4</f>
        <v>6.9907407407407307E-2</v>
      </c>
      <c r="M17" s="34">
        <f ca="1">Resultados!M4</f>
        <v>6.9907407407407307E-2</v>
      </c>
      <c r="N17" s="34">
        <f t="shared" ca="1" si="0"/>
        <v>6.9907407407407307E-2</v>
      </c>
      <c r="O17" s="34">
        <f t="shared" ca="1" si="1"/>
        <v>0</v>
      </c>
      <c r="P17" s="32">
        <f t="shared" ca="1" si="2"/>
        <v>1</v>
      </c>
    </row>
    <row r="18" spans="1:16" x14ac:dyDescent="0.25">
      <c r="A18" s="59">
        <f>Resultados!A12</f>
        <v>11</v>
      </c>
      <c r="B18" s="60">
        <f ca="1">Resultados!B12</f>
        <v>1747</v>
      </c>
      <c r="C18" s="61" t="str">
        <f ca="1">Resultados!C12</f>
        <v>Boa Sorte</v>
      </c>
      <c r="D18" s="61" t="str">
        <f ca="1">Resultados!D12</f>
        <v>MB 45</v>
      </c>
      <c r="E18" s="32" t="str">
        <f ca="1">Resultados!E12</f>
        <v>BPC</v>
      </c>
      <c r="F18" s="59">
        <f ca="1">Resultados!F12</f>
        <v>7</v>
      </c>
      <c r="G18" s="32" t="str">
        <f ca="1">Resultados!G12</f>
        <v>RYC</v>
      </c>
      <c r="H18" s="33">
        <f ca="1">Resultados!H12</f>
        <v>1</v>
      </c>
      <c r="I18" s="34">
        <f>Resultados!I12</f>
        <v>0.63611111111111118</v>
      </c>
      <c r="J18" s="35">
        <f>Resultados!J12</f>
        <v>0</v>
      </c>
      <c r="K18" s="34">
        <f ca="1">Resultados!K12</f>
        <v>0.55347222222222225</v>
      </c>
      <c r="L18" s="34">
        <f ca="1">Resultados!L12</f>
        <v>8.2638888888888928E-2</v>
      </c>
      <c r="M18" s="34">
        <f ca="1">Resultados!M12</f>
        <v>8.2638888888888928E-2</v>
      </c>
      <c r="N18" s="34">
        <f t="shared" ca="1" si="0"/>
        <v>6.9907407407407307E-2</v>
      </c>
      <c r="O18" s="34">
        <f t="shared" ca="1" si="1"/>
        <v>1.2731481481481621E-2</v>
      </c>
      <c r="P18" s="32">
        <f t="shared" ca="1" si="2"/>
        <v>2</v>
      </c>
    </row>
    <row r="19" spans="1:16" x14ac:dyDescent="0.25">
      <c r="A19" s="59">
        <f>Resultados!A14</f>
        <v>13</v>
      </c>
      <c r="B19" s="60">
        <f ca="1">Resultados!B14</f>
        <v>2252</v>
      </c>
      <c r="C19" s="61" t="str">
        <f ca="1">Resultados!C14</f>
        <v>Sanhaco II</v>
      </c>
      <c r="D19" s="61" t="str">
        <f ca="1">Resultados!D14</f>
        <v>Delta 36</v>
      </c>
      <c r="E19" s="32" t="str">
        <f ca="1">Resultados!E14</f>
        <v>BPC</v>
      </c>
      <c r="F19" s="59">
        <f ca="1">Resultados!F14</f>
        <v>8</v>
      </c>
      <c r="G19" s="32" t="str">
        <f ca="1">Resultados!G14</f>
        <v>CNC</v>
      </c>
      <c r="H19" s="33">
        <f ca="1">Resultados!H14</f>
        <v>1</v>
      </c>
      <c r="I19" s="34">
        <f>Resultados!I14</f>
        <v>0.6371296296296296</v>
      </c>
      <c r="J19" s="35">
        <f>Resultados!J14</f>
        <v>0</v>
      </c>
      <c r="K19" s="34">
        <f ca="1">Resultados!K14</f>
        <v>0.55347222222222225</v>
      </c>
      <c r="L19" s="34">
        <f ca="1">Resultados!L14</f>
        <v>8.3657407407407347E-2</v>
      </c>
      <c r="M19" s="34">
        <f ca="1">Resultados!M14</f>
        <v>8.3657407407407347E-2</v>
      </c>
      <c r="N19" s="34">
        <f t="shared" ca="1" si="0"/>
        <v>6.9907407407407307E-2</v>
      </c>
      <c r="O19" s="34">
        <f t="shared" ca="1" si="1"/>
        <v>1.375000000000004E-2</v>
      </c>
      <c r="P19" s="32">
        <f t="shared" ca="1" si="2"/>
        <v>3</v>
      </c>
    </row>
    <row r="20" spans="1:16" x14ac:dyDescent="0.25">
      <c r="A20" s="59">
        <f>Resultados!A16</f>
        <v>15</v>
      </c>
      <c r="B20" s="60" t="str">
        <f ca="1">Resultados!B16</f>
        <v>s/n</v>
      </c>
      <c r="C20" s="61" t="str">
        <f ca="1">Resultados!C16</f>
        <v>Lamin</v>
      </c>
      <c r="D20" s="61" t="str">
        <f ca="1">Resultados!D16</f>
        <v>Veleiro 44 Pes</v>
      </c>
      <c r="E20" s="32" t="str">
        <f ca="1">Resultados!E16</f>
        <v>BPC</v>
      </c>
      <c r="F20" s="59">
        <f ca="1">Resultados!F16</f>
        <v>7</v>
      </c>
      <c r="G20" s="32" t="str">
        <f ca="1">Resultados!G16</f>
        <v>N</v>
      </c>
      <c r="H20" s="33">
        <f ca="1">Resultados!H16</f>
        <v>1</v>
      </c>
      <c r="I20" s="34">
        <f>Resultados!I16</f>
        <v>0.63910879629629636</v>
      </c>
      <c r="J20" s="35">
        <f>Resultados!J16</f>
        <v>0</v>
      </c>
      <c r="K20" s="34">
        <f ca="1">Resultados!K16</f>
        <v>0.55347222222222225</v>
      </c>
      <c r="L20" s="34">
        <f ca="1">Resultados!L16</f>
        <v>8.5636574074074101E-2</v>
      </c>
      <c r="M20" s="34">
        <f ca="1">Resultados!M16</f>
        <v>8.5636574074074101E-2</v>
      </c>
      <c r="N20" s="34">
        <f t="shared" ca="1" si="0"/>
        <v>6.9907407407407307E-2</v>
      </c>
      <c r="O20" s="34">
        <f t="shared" ca="1" si="1"/>
        <v>1.5729166666666794E-2</v>
      </c>
      <c r="P20" s="32">
        <f t="shared" ca="1" si="2"/>
        <v>4</v>
      </c>
    </row>
    <row r="21" spans="1:16" x14ac:dyDescent="0.25">
      <c r="A21" s="59">
        <f>Resultados!A42</f>
        <v>41</v>
      </c>
      <c r="B21" s="60" t="str">
        <f ca="1">Resultados!B42</f>
        <v>s/n</v>
      </c>
      <c r="C21" s="61" t="str">
        <f ca="1">Resultados!C42</f>
        <v>Sirius</v>
      </c>
      <c r="D21" s="61" t="str">
        <f ca="1">Resultados!D42</f>
        <v>Delta 36</v>
      </c>
      <c r="E21" s="32" t="str">
        <f ca="1">Resultados!E42</f>
        <v>BPC</v>
      </c>
      <c r="F21" s="59">
        <f ca="1">Resultados!F42</f>
        <v>1</v>
      </c>
      <c r="G21" s="32" t="str">
        <f ca="1">Resultados!G42</f>
        <v>CNC</v>
      </c>
      <c r="H21" s="33">
        <f ca="1">Resultados!H42</f>
        <v>1</v>
      </c>
      <c r="I21" s="34">
        <f>Resultados!I42</f>
        <v>0.67774305555555558</v>
      </c>
      <c r="J21" s="35">
        <f>Resultados!J42</f>
        <v>0</v>
      </c>
      <c r="K21" s="34">
        <f ca="1">Resultados!K42</f>
        <v>0.55347222222222225</v>
      </c>
      <c r="L21" s="34">
        <f ca="1">Resultados!L42</f>
        <v>0.12427083333333333</v>
      </c>
      <c r="M21" s="34">
        <f ca="1">Resultados!M42</f>
        <v>0.12427083333333333</v>
      </c>
      <c r="N21" s="34">
        <f t="shared" ca="1" si="0"/>
        <v>6.9907407407407307E-2</v>
      </c>
      <c r="O21" s="34">
        <f t="shared" ca="1" si="1"/>
        <v>5.4363425925926023E-2</v>
      </c>
      <c r="P21" s="32">
        <f t="shared" ca="1" si="2"/>
        <v>5</v>
      </c>
    </row>
    <row r="22" spans="1:16" x14ac:dyDescent="0.25">
      <c r="A22" s="59">
        <f>Resultados!A39</f>
        <v>38</v>
      </c>
      <c r="B22" s="60">
        <f ca="1">Resultados!B39</f>
        <v>77</v>
      </c>
      <c r="C22" s="61" t="str">
        <f ca="1">Resultados!C39</f>
        <v>Cairu III</v>
      </c>
      <c r="D22" s="61" t="str">
        <f ca="1">Resultados!D39</f>
        <v>Yole 48</v>
      </c>
      <c r="E22" s="32" t="str">
        <f ca="1">Resultados!E39</f>
        <v>CLA</v>
      </c>
      <c r="F22" s="59">
        <f ca="1">Resultados!F39</f>
        <v>13</v>
      </c>
      <c r="G22" s="32" t="str">
        <f ca="1">Resultados!G39</f>
        <v>ICRJ</v>
      </c>
      <c r="H22" s="33">
        <f ca="1">Resultados!H39</f>
        <v>0.9</v>
      </c>
      <c r="I22" s="34">
        <f>Resultados!I39</f>
        <v>0.66130787037037042</v>
      </c>
      <c r="J22" s="35">
        <f>Resultados!J39</f>
        <v>0</v>
      </c>
      <c r="K22" s="34">
        <f ca="1">Resultados!K39</f>
        <v>0.5493055555555556</v>
      </c>
      <c r="L22" s="34">
        <f ca="1">Resultados!L39</f>
        <v>0.11200231481481482</v>
      </c>
      <c r="M22" s="34">
        <f ca="1">Resultados!M39</f>
        <v>0.10080208333333333</v>
      </c>
      <c r="N22" s="34">
        <f t="shared" ca="1" si="0"/>
        <v>0.10080208333333333</v>
      </c>
      <c r="O22" s="34">
        <f t="shared" ca="1" si="1"/>
        <v>0</v>
      </c>
      <c r="P22" s="32">
        <f t="shared" ca="1" si="2"/>
        <v>1</v>
      </c>
    </row>
    <row r="23" spans="1:16" x14ac:dyDescent="0.25">
      <c r="A23" s="59">
        <f>Resultados!A26</f>
        <v>25</v>
      </c>
      <c r="B23" s="60">
        <f ca="1">Resultados!B26</f>
        <v>3</v>
      </c>
      <c r="C23" s="61" t="str">
        <f ca="1">Resultados!C26</f>
        <v>Corsair</v>
      </c>
      <c r="D23" s="61" t="str">
        <f ca="1">Resultados!D26</f>
        <v>Classico 26 Pes 1920</v>
      </c>
      <c r="E23" s="32" t="str">
        <f ca="1">Resultados!E26</f>
        <v>CLA</v>
      </c>
      <c r="F23" s="59">
        <f ca="1">Resultados!F26</f>
        <v>3</v>
      </c>
      <c r="G23" s="32" t="str">
        <f ca="1">Resultados!G26</f>
        <v>RYC</v>
      </c>
      <c r="H23" s="33">
        <f ca="1">Resultados!H26</f>
        <v>0.82599999999999996</v>
      </c>
      <c r="I23" s="34">
        <f>Resultados!I26</f>
        <v>0</v>
      </c>
      <c r="J23" s="35" t="str">
        <f>Resultados!J26</f>
        <v>OCS</v>
      </c>
      <c r="K23" s="34">
        <f ca="1">Resultados!K26</f>
        <v>0.5493055555555556</v>
      </c>
      <c r="L23" s="34">
        <f>Resultados!L26</f>
        <v>0</v>
      </c>
      <c r="M23" s="34">
        <f>Resultados!M26</f>
        <v>0</v>
      </c>
      <c r="N23" s="34">
        <f t="shared" si="0"/>
        <v>0</v>
      </c>
      <c r="O23" s="34">
        <f t="shared" si="1"/>
        <v>0</v>
      </c>
      <c r="P23" s="32" t="str">
        <f t="shared" si="2"/>
        <v>OCS</v>
      </c>
    </row>
    <row r="24" spans="1:16" x14ac:dyDescent="0.25">
      <c r="A24" s="59">
        <f>Resultados!A25</f>
        <v>24</v>
      </c>
      <c r="B24" s="60">
        <f ca="1">Resultados!B25</f>
        <v>2</v>
      </c>
      <c r="C24" s="61" t="str">
        <f ca="1">Resultados!C25</f>
        <v>Linie</v>
      </c>
      <c r="D24" s="61" t="str">
        <f ca="1">Resultados!D25</f>
        <v>Dragao Hibrido</v>
      </c>
      <c r="E24" s="32" t="str">
        <f ca="1">Resultados!E25</f>
        <v>CLA</v>
      </c>
      <c r="F24" s="59">
        <f ca="1">Resultados!F25</f>
        <v>3</v>
      </c>
      <c r="G24" s="32" t="str">
        <f ca="1">Resultados!G25</f>
        <v>RYC</v>
      </c>
      <c r="H24" s="33">
        <f ca="1">Resultados!H25</f>
        <v>0.83850000000000002</v>
      </c>
      <c r="I24" s="34">
        <f>Resultados!I25</f>
        <v>0</v>
      </c>
      <c r="J24" s="35" t="str">
        <f>Resultados!J25</f>
        <v>OCS</v>
      </c>
      <c r="K24" s="34">
        <f ca="1">Resultados!K25</f>
        <v>0.5493055555555556</v>
      </c>
      <c r="L24" s="34">
        <f>Resultados!L25</f>
        <v>0</v>
      </c>
      <c r="M24" s="34">
        <f>Resultados!M25</f>
        <v>0</v>
      </c>
      <c r="N24" s="34">
        <f t="shared" si="0"/>
        <v>0</v>
      </c>
      <c r="O24" s="34">
        <f t="shared" si="1"/>
        <v>0</v>
      </c>
      <c r="P24" s="32" t="str">
        <f t="shared" si="2"/>
        <v>OCS</v>
      </c>
    </row>
    <row r="25" spans="1:16" x14ac:dyDescent="0.25">
      <c r="A25" s="59">
        <f>Resultados!A7</f>
        <v>6</v>
      </c>
      <c r="B25" s="60">
        <f ca="1">Resultados!B7</f>
        <v>39</v>
      </c>
      <c r="C25" s="61" t="str">
        <f ca="1">Resultados!C7</f>
        <v>Alhena</v>
      </c>
      <c r="D25" s="61" t="str">
        <f ca="1">Resultados!D7</f>
        <v>HPE 25</v>
      </c>
      <c r="E25" s="32" t="str">
        <f ca="1">Resultados!E7</f>
        <v>H25</v>
      </c>
      <c r="F25" s="59">
        <f ca="1">Resultados!F7</f>
        <v>4</v>
      </c>
      <c r="G25" s="32" t="str">
        <f ca="1">Resultados!G7</f>
        <v>MB</v>
      </c>
      <c r="H25" s="33">
        <f ca="1">Resultados!H7</f>
        <v>1</v>
      </c>
      <c r="I25" s="34">
        <f>Resultados!I7</f>
        <v>0.63149305555555557</v>
      </c>
      <c r="J25" s="35">
        <f>Resultados!J7</f>
        <v>0</v>
      </c>
      <c r="K25" s="34">
        <f ca="1">Resultados!K7</f>
        <v>0.54513888888888895</v>
      </c>
      <c r="L25" s="34">
        <f ca="1">Resultados!L7</f>
        <v>8.6354166666666621E-2</v>
      </c>
      <c r="M25" s="34">
        <f ca="1">Resultados!M7</f>
        <v>8.6354166666666621E-2</v>
      </c>
      <c r="N25" s="34">
        <f t="shared" ca="1" si="0"/>
        <v>8.6354166666666621E-2</v>
      </c>
      <c r="O25" s="34">
        <f t="shared" ca="1" si="1"/>
        <v>0</v>
      </c>
      <c r="P25" s="32">
        <f t="shared" ca="1" si="2"/>
        <v>1</v>
      </c>
    </row>
    <row r="26" spans="1:16" x14ac:dyDescent="0.25">
      <c r="A26" s="59">
        <f>Resultados!A8</f>
        <v>7</v>
      </c>
      <c r="B26" s="60">
        <f ca="1">Resultados!B8</f>
        <v>17</v>
      </c>
      <c r="C26" s="61" t="str">
        <f ca="1">Resultados!C8</f>
        <v>Ah Muleque</v>
      </c>
      <c r="D26" s="61" t="str">
        <f ca="1">Resultados!D8</f>
        <v>HPE 25</v>
      </c>
      <c r="E26" s="32" t="str">
        <f ca="1">Resultados!E8</f>
        <v>H25</v>
      </c>
      <c r="F26" s="59">
        <f ca="1">Resultados!F8</f>
        <v>4</v>
      </c>
      <c r="G26" s="32" t="str">
        <f ca="1">Resultados!G8</f>
        <v>ICRJ</v>
      </c>
      <c r="H26" s="33">
        <f ca="1">Resultados!H8</f>
        <v>1</v>
      </c>
      <c r="I26" s="34">
        <f>Resultados!I8</f>
        <v>0.63285879629629627</v>
      </c>
      <c r="J26" s="35">
        <f>Resultados!J8</f>
        <v>0</v>
      </c>
      <c r="K26" s="34">
        <f ca="1">Resultados!K8</f>
        <v>0.54513888888888895</v>
      </c>
      <c r="L26" s="34">
        <f ca="1">Resultados!L8</f>
        <v>8.7719907407407316E-2</v>
      </c>
      <c r="M26" s="34">
        <f ca="1">Resultados!M8</f>
        <v>8.7719907407407316E-2</v>
      </c>
      <c r="N26" s="34">
        <f t="shared" ca="1" si="0"/>
        <v>8.6354166666666621E-2</v>
      </c>
      <c r="O26" s="34">
        <f t="shared" ca="1" si="1"/>
        <v>1.3657407407406952E-3</v>
      </c>
      <c r="P26" s="32">
        <f t="shared" ca="1" si="2"/>
        <v>2</v>
      </c>
    </row>
    <row r="27" spans="1:16" x14ac:dyDescent="0.25">
      <c r="A27" s="59">
        <f>Resultados!A9</f>
        <v>8</v>
      </c>
      <c r="B27" s="60">
        <f ca="1">Resultados!B9</f>
        <v>62</v>
      </c>
      <c r="C27" s="61" t="str">
        <f ca="1">Resultados!C9</f>
        <v>Carioca Fiote</v>
      </c>
      <c r="D27" s="61" t="str">
        <f ca="1">Resultados!D9</f>
        <v>HPE 25</v>
      </c>
      <c r="E27" s="32" t="str">
        <f ca="1">Resultados!E9</f>
        <v>H25</v>
      </c>
      <c r="F27" s="59">
        <f ca="1">Resultados!F9</f>
        <v>4</v>
      </c>
      <c r="G27" s="32" t="str">
        <f ca="1">Resultados!G9</f>
        <v>ICRJ</v>
      </c>
      <c r="H27" s="33">
        <f ca="1">Resultados!H9</f>
        <v>1</v>
      </c>
      <c r="I27" s="34">
        <f>Resultados!I9</f>
        <v>0.63290509259259264</v>
      </c>
      <c r="J27" s="35">
        <f>Resultados!J9</f>
        <v>0</v>
      </c>
      <c r="K27" s="34">
        <f ca="1">Resultados!K9</f>
        <v>0.54513888888888895</v>
      </c>
      <c r="L27" s="34">
        <f ca="1">Resultados!L9</f>
        <v>8.7766203703703694E-2</v>
      </c>
      <c r="M27" s="34">
        <f ca="1">Resultados!M9</f>
        <v>8.7766203703703694E-2</v>
      </c>
      <c r="N27" s="34">
        <f t="shared" ca="1" si="0"/>
        <v>8.6354166666666621E-2</v>
      </c>
      <c r="O27" s="34">
        <f t="shared" ca="1" si="1"/>
        <v>1.4120370370370727E-3</v>
      </c>
      <c r="P27" s="32">
        <f t="shared" ca="1" si="2"/>
        <v>3</v>
      </c>
    </row>
    <row r="28" spans="1:16" x14ac:dyDescent="0.25">
      <c r="A28" s="59">
        <f>Resultados!A11</f>
        <v>10</v>
      </c>
      <c r="B28" s="60">
        <f ca="1">Resultados!B11</f>
        <v>30</v>
      </c>
      <c r="C28" s="61" t="str">
        <f ca="1">Resultados!C11</f>
        <v>Temiminos</v>
      </c>
      <c r="D28" s="61" t="str">
        <f ca="1">Resultados!D11</f>
        <v>HPE 25</v>
      </c>
      <c r="E28" s="32" t="str">
        <f ca="1">Resultados!E11</f>
        <v>H25</v>
      </c>
      <c r="F28" s="59">
        <f ca="1">Resultados!F11</f>
        <v>4</v>
      </c>
      <c r="G28" s="32" t="str">
        <f ca="1">Resultados!G11</f>
        <v>ICRJ</v>
      </c>
      <c r="H28" s="33">
        <f ca="1">Resultados!H11</f>
        <v>1</v>
      </c>
      <c r="I28" s="34">
        <f>Resultados!I11</f>
        <v>0.63418981481481485</v>
      </c>
      <c r="J28" s="35">
        <f>Resultados!J11</f>
        <v>0</v>
      </c>
      <c r="K28" s="34">
        <f ca="1">Resultados!K11</f>
        <v>0.54513888888888895</v>
      </c>
      <c r="L28" s="34">
        <f ca="1">Resultados!L11</f>
        <v>8.9050925925925895E-2</v>
      </c>
      <c r="M28" s="34">
        <f ca="1">Resultados!M11</f>
        <v>8.9050925925925895E-2</v>
      </c>
      <c r="N28" s="34">
        <f t="shared" ca="1" si="0"/>
        <v>8.6354166666666621E-2</v>
      </c>
      <c r="O28" s="34">
        <f t="shared" ca="1" si="1"/>
        <v>2.6967592592592737E-3</v>
      </c>
      <c r="P28" s="32">
        <f t="shared" ca="1" si="2"/>
        <v>4</v>
      </c>
    </row>
    <row r="29" spans="1:16" x14ac:dyDescent="0.25">
      <c r="A29" s="59">
        <f>Resultados!A13</f>
        <v>12</v>
      </c>
      <c r="B29" s="60">
        <f ca="1">Resultados!B13</f>
        <v>41</v>
      </c>
      <c r="C29" s="61" t="str">
        <f ca="1">Resultados!C13</f>
        <v>Alcor</v>
      </c>
      <c r="D29" s="61" t="str">
        <f ca="1">Resultados!D13</f>
        <v>HPE 25</v>
      </c>
      <c r="E29" s="32" t="str">
        <f ca="1">Resultados!E13</f>
        <v>H25</v>
      </c>
      <c r="F29" s="59">
        <f ca="1">Resultados!F13</f>
        <v>4</v>
      </c>
      <c r="G29" s="32" t="str">
        <f ca="1">Resultados!G13</f>
        <v>GVEN</v>
      </c>
      <c r="H29" s="33">
        <f ca="1">Resultados!H13</f>
        <v>1</v>
      </c>
      <c r="I29" s="34">
        <f>Resultados!I13</f>
        <v>0.63680555555555551</v>
      </c>
      <c r="J29" s="35">
        <f>Resultados!J13</f>
        <v>0</v>
      </c>
      <c r="K29" s="34">
        <f ca="1">Resultados!K13</f>
        <v>0.54513888888888895</v>
      </c>
      <c r="L29" s="34">
        <f ca="1">Resultados!L13</f>
        <v>9.1666666666666563E-2</v>
      </c>
      <c r="M29" s="34">
        <f ca="1">Resultados!M13</f>
        <v>9.1666666666666563E-2</v>
      </c>
      <c r="N29" s="34">
        <f t="shared" ca="1" si="0"/>
        <v>8.6354166666666621E-2</v>
      </c>
      <c r="O29" s="34">
        <f t="shared" ca="1" si="1"/>
        <v>5.3124999999999423E-3</v>
      </c>
      <c r="P29" s="32">
        <f t="shared" ca="1" si="2"/>
        <v>5</v>
      </c>
    </row>
    <row r="30" spans="1:16" x14ac:dyDescent="0.25">
      <c r="A30" s="59">
        <f>Resultados!A22</f>
        <v>21</v>
      </c>
      <c r="B30" s="60">
        <f ca="1">Resultados!B22</f>
        <v>40</v>
      </c>
      <c r="C30" s="61" t="str">
        <f ca="1">Resultados!C22</f>
        <v>Alifa</v>
      </c>
      <c r="D30" s="61" t="str">
        <f ca="1">Resultados!D22</f>
        <v>HPE 25</v>
      </c>
      <c r="E30" s="32" t="str">
        <f ca="1">Resultados!E22</f>
        <v>H25</v>
      </c>
      <c r="F30" s="59">
        <f ca="1">Resultados!F22</f>
        <v>4</v>
      </c>
      <c r="G30" s="32" t="str">
        <f ca="1">Resultados!G22</f>
        <v>GVEN</v>
      </c>
      <c r="H30" s="33">
        <f ca="1">Resultados!H22</f>
        <v>1</v>
      </c>
      <c r="I30" s="34">
        <f>Resultados!I22</f>
        <v>0.64378472222222227</v>
      </c>
      <c r="J30" s="35">
        <f>Resultados!J22</f>
        <v>0</v>
      </c>
      <c r="K30" s="34">
        <f ca="1">Resultados!K22</f>
        <v>0.54513888888888895</v>
      </c>
      <c r="L30" s="34">
        <f ca="1">Resultados!L22</f>
        <v>9.8645833333333321E-2</v>
      </c>
      <c r="M30" s="34">
        <f ca="1">Resultados!M22</f>
        <v>9.8645833333333321E-2</v>
      </c>
      <c r="N30" s="34">
        <f t="shared" ca="1" si="0"/>
        <v>8.6354166666666621E-2</v>
      </c>
      <c r="O30" s="34">
        <f t="shared" ca="1" si="1"/>
        <v>1.2291666666666701E-2</v>
      </c>
      <c r="P30" s="32">
        <f t="shared" ca="1" si="2"/>
        <v>6</v>
      </c>
    </row>
    <row r="31" spans="1:16" x14ac:dyDescent="0.25">
      <c r="A31" s="59">
        <f>Resultados!A17</f>
        <v>16</v>
      </c>
      <c r="B31" s="60">
        <f ca="1">Resultados!B17</f>
        <v>2520</v>
      </c>
      <c r="C31" s="61" t="str">
        <f ca="1">Resultados!C17</f>
        <v>Fregate</v>
      </c>
      <c r="D31" s="61" t="str">
        <f ca="1">Resultados!D17</f>
        <v>Soling</v>
      </c>
      <c r="E31" s="32" t="str">
        <f ca="1">Resultados!E17</f>
        <v>IRC</v>
      </c>
      <c r="F31" s="59">
        <f ca="1">Resultados!F17</f>
        <v>2</v>
      </c>
      <c r="G31" s="32" t="str">
        <f ca="1">Resultados!G17</f>
        <v>RYC</v>
      </c>
      <c r="H31" s="33">
        <f ca="1">Resultados!H17</f>
        <v>0.88500000000000001</v>
      </c>
      <c r="I31" s="34">
        <f>Resultados!I17</f>
        <v>0.63945601851851852</v>
      </c>
      <c r="J31" s="35">
        <f>Resultados!J17</f>
        <v>0</v>
      </c>
      <c r="K31" s="34">
        <f ca="1">Resultados!K17</f>
        <v>0.54513888888888895</v>
      </c>
      <c r="L31" s="34">
        <f ca="1">Resultados!L17</f>
        <v>9.431712962962957E-2</v>
      </c>
      <c r="M31" s="34">
        <f ca="1">Resultados!M17</f>
        <v>8.3470659722222174E-2</v>
      </c>
      <c r="N31" s="34">
        <f t="shared" ca="1" si="0"/>
        <v>8.3470659722222174E-2</v>
      </c>
      <c r="O31" s="34">
        <f t="shared" ca="1" si="1"/>
        <v>0</v>
      </c>
      <c r="P31" s="32">
        <f t="shared" ca="1" si="2"/>
        <v>1</v>
      </c>
    </row>
    <row r="32" spans="1:16" x14ac:dyDescent="0.25">
      <c r="A32" s="59">
        <f>Resultados!A10</f>
        <v>9</v>
      </c>
      <c r="B32" s="60">
        <f ca="1">Resultados!B10</f>
        <v>2262</v>
      </c>
      <c r="C32" s="61" t="str">
        <f ca="1">Resultados!C10</f>
        <v>Esculacho</v>
      </c>
      <c r="D32" s="61" t="str">
        <f ca="1">Resultados!D10</f>
        <v>Delta 36</v>
      </c>
      <c r="E32" s="32" t="str">
        <f ca="1">Resultados!E10</f>
        <v>IRC</v>
      </c>
      <c r="F32" s="59">
        <f ca="1">Resultados!F10</f>
        <v>7</v>
      </c>
      <c r="G32" s="32" t="str">
        <f ca="1">Resultados!G10</f>
        <v>ICRJ</v>
      </c>
      <c r="H32" s="33">
        <f ca="1">Resultados!H10</f>
        <v>0.99199999999999999</v>
      </c>
      <c r="I32" s="34">
        <f>Resultados!I10</f>
        <v>0.63307870370370367</v>
      </c>
      <c r="J32" s="35">
        <f>Resultados!J10</f>
        <v>0</v>
      </c>
      <c r="K32" s="34">
        <f ca="1">Resultados!K10</f>
        <v>0.54513888888888895</v>
      </c>
      <c r="L32" s="34">
        <f ca="1">Resultados!L10</f>
        <v>8.7939814814814721E-2</v>
      </c>
      <c r="M32" s="34">
        <f ca="1">Resultados!M10</f>
        <v>8.7236296296296201E-2</v>
      </c>
      <c r="N32" s="34">
        <f t="shared" ca="1" si="0"/>
        <v>8.3470659722222174E-2</v>
      </c>
      <c r="O32" s="34">
        <f t="shared" ca="1" si="1"/>
        <v>3.7656365740740272E-3</v>
      </c>
      <c r="P32" s="32">
        <f t="shared" ca="1" si="2"/>
        <v>2</v>
      </c>
    </row>
    <row r="33" spans="1:16" x14ac:dyDescent="0.25">
      <c r="A33" s="59">
        <f>Resultados!A3</f>
        <v>2</v>
      </c>
      <c r="B33" s="60">
        <f ca="1">Resultados!B3</f>
        <v>2275</v>
      </c>
      <c r="C33" s="61" t="str">
        <f ca="1">Resultados!C3</f>
        <v>Saravah</v>
      </c>
      <c r="D33" s="61" t="str">
        <f ca="1">Resultados!D3</f>
        <v>Carabelli 54</v>
      </c>
      <c r="E33" s="32" t="str">
        <f ca="1">Resultados!E3</f>
        <v>IRC</v>
      </c>
      <c r="F33" s="59">
        <f ca="1">Resultados!F3</f>
        <v>12</v>
      </c>
      <c r="G33" s="32" t="str">
        <f ca="1">Resultados!G3</f>
        <v>ICRJ</v>
      </c>
      <c r="H33" s="33">
        <f ca="1">Resultados!H3</f>
        <v>1.1830000000000001</v>
      </c>
      <c r="I33" s="34">
        <f>Resultados!I3</f>
        <v>0.62178240740740742</v>
      </c>
      <c r="J33" s="35">
        <f>Resultados!J3</f>
        <v>0</v>
      </c>
      <c r="K33" s="34">
        <f ca="1">Resultados!K3</f>
        <v>0.54513888888888895</v>
      </c>
      <c r="L33" s="34">
        <f ca="1">Resultados!L3</f>
        <v>7.6643518518518472E-2</v>
      </c>
      <c r="M33" s="34">
        <f ca="1">Resultados!M3</f>
        <v>9.0669282407407362E-2</v>
      </c>
      <c r="N33" s="34">
        <f t="shared" ca="1" si="0"/>
        <v>8.3470659722222174E-2</v>
      </c>
      <c r="O33" s="34">
        <f t="shared" ca="1" si="1"/>
        <v>7.1986226851851881E-3</v>
      </c>
      <c r="P33" s="32">
        <f t="shared" ca="1" si="2"/>
        <v>3</v>
      </c>
    </row>
    <row r="34" spans="1:16" x14ac:dyDescent="0.25">
      <c r="A34" s="59">
        <f>Resultados!A6</f>
        <v>5</v>
      </c>
      <c r="B34" s="60">
        <f ca="1">Resultados!B6</f>
        <v>2306</v>
      </c>
      <c r="C34" s="61" t="str">
        <f ca="1">Resultados!C6</f>
        <v>Bijupira Capemisa</v>
      </c>
      <c r="D34" s="61" t="str">
        <f ca="1">Resultados!D6</f>
        <v>First 40.7</v>
      </c>
      <c r="E34" s="32" t="str">
        <f ca="1">Resultados!E6</f>
        <v>ORC</v>
      </c>
      <c r="F34" s="59">
        <f ca="1">Resultados!F6</f>
        <v>10</v>
      </c>
      <c r="G34" s="32" t="str">
        <f ca="1">Resultados!G6</f>
        <v>GVEN</v>
      </c>
      <c r="H34" s="33">
        <f ca="1">Resultados!H6</f>
        <v>1.0355000000000001</v>
      </c>
      <c r="I34" s="34">
        <f>Resultados!I6</f>
        <v>0.62768518518518512</v>
      </c>
      <c r="J34" s="35">
        <f>Resultados!J6</f>
        <v>0</v>
      </c>
      <c r="K34" s="34">
        <f ca="1">Resultados!K6</f>
        <v>0.54513888888888895</v>
      </c>
      <c r="L34" s="34">
        <f ca="1">Resultados!L6</f>
        <v>8.2546296296296173E-2</v>
      </c>
      <c r="M34" s="34">
        <f ca="1">Resultados!M6</f>
        <v>8.5476689814814696E-2</v>
      </c>
      <c r="N34" s="34">
        <f t="shared" ca="1" si="0"/>
        <v>8.5476689814814696E-2</v>
      </c>
      <c r="O34" s="34">
        <f t="shared" ca="1" si="1"/>
        <v>0</v>
      </c>
      <c r="P34" s="32">
        <f t="shared" ca="1" si="2"/>
        <v>1</v>
      </c>
    </row>
    <row r="35" spans="1:16" x14ac:dyDescent="0.25">
      <c r="A35" s="59">
        <f>Resultados!A5</f>
        <v>4</v>
      </c>
      <c r="B35" s="60">
        <f ca="1">Resultados!B5</f>
        <v>2305</v>
      </c>
      <c r="C35" s="61" t="str">
        <f ca="1">Resultados!C5</f>
        <v>Miragem</v>
      </c>
      <c r="D35" s="61" t="str">
        <f ca="1">Resultados!D5</f>
        <v>BB 40</v>
      </c>
      <c r="E35" s="32" t="str">
        <f ca="1">Resultados!E5</f>
        <v>ORC</v>
      </c>
      <c r="F35" s="59">
        <f ca="1">Resultados!F5</f>
        <v>10</v>
      </c>
      <c r="G35" s="32" t="str">
        <f ca="1">Resultados!G5</f>
        <v>CNC</v>
      </c>
      <c r="H35" s="33">
        <f ca="1">Resultados!H5</f>
        <v>1.0733999999999999</v>
      </c>
      <c r="I35" s="34">
        <f>Resultados!I5</f>
        <v>0.62649305555555557</v>
      </c>
      <c r="J35" s="35">
        <f>Resultados!J5</f>
        <v>0</v>
      </c>
      <c r="K35" s="34">
        <f ca="1">Resultados!K5</f>
        <v>0.54513888888888895</v>
      </c>
      <c r="L35" s="34">
        <f ca="1">Resultados!L5</f>
        <v>8.1354166666666616E-2</v>
      </c>
      <c r="M35" s="34">
        <f ca="1">Resultados!M5</f>
        <v>8.732556249999994E-2</v>
      </c>
      <c r="N35" s="34">
        <f t="shared" ca="1" si="0"/>
        <v>8.5476689814814696E-2</v>
      </c>
      <c r="O35" s="34">
        <f t="shared" ca="1" si="1"/>
        <v>1.8488726851852433E-3</v>
      </c>
      <c r="P35" s="32">
        <f t="shared" ca="1" si="2"/>
        <v>2</v>
      </c>
    </row>
    <row r="36" spans="1:16" x14ac:dyDescent="0.25">
      <c r="A36" s="59">
        <f>Resultados!A2</f>
        <v>1</v>
      </c>
      <c r="B36" s="60">
        <f ca="1">Resultados!B2</f>
        <v>2447</v>
      </c>
      <c r="C36" s="61" t="str">
        <f ca="1">Resultados!C2</f>
        <v>Vesper IV</v>
      </c>
      <c r="D36" s="61" t="str">
        <f ca="1">Resultados!D2</f>
        <v>S40</v>
      </c>
      <c r="E36" s="32" t="str">
        <f ca="1">Resultados!E2</f>
        <v>ORC</v>
      </c>
      <c r="F36" s="59">
        <f ca="1">Resultados!F2</f>
        <v>10</v>
      </c>
      <c r="G36" s="32" t="str">
        <f ca="1">Resultados!G2</f>
        <v>ICRJ</v>
      </c>
      <c r="H36" s="33">
        <f ca="1">Resultados!H2</f>
        <v>1.2045999999999999</v>
      </c>
      <c r="I36" s="34">
        <f>Resultados!I2</f>
        <v>0.62049768518518522</v>
      </c>
      <c r="J36" s="35">
        <f>Resultados!J2</f>
        <v>0</v>
      </c>
      <c r="K36" s="34">
        <f ca="1">Resultados!K2</f>
        <v>0.54513888888888895</v>
      </c>
      <c r="L36" s="34">
        <f ca="1">Resultados!L2</f>
        <v>7.5358796296296271E-2</v>
      </c>
      <c r="M36" s="34">
        <f ca="1">Resultados!M2</f>
        <v>9.0777206018518478E-2</v>
      </c>
      <c r="N36" s="34">
        <f t="shared" ca="1" si="0"/>
        <v>8.5476689814814696E-2</v>
      </c>
      <c r="O36" s="34">
        <f t="shared" ca="1" si="1"/>
        <v>5.3005162037037812E-3</v>
      </c>
      <c r="P36" s="32">
        <f t="shared" ca="1" si="2"/>
        <v>3</v>
      </c>
    </row>
    <row r="37" spans="1:16" x14ac:dyDescent="0.25">
      <c r="A37" s="59">
        <f>Resultados!A23</f>
        <v>22</v>
      </c>
      <c r="B37" s="60">
        <f ca="1">Resultados!B23</f>
        <v>2340</v>
      </c>
      <c r="C37" s="61" t="str">
        <f ca="1">Resultados!C23</f>
        <v>Troyan</v>
      </c>
      <c r="D37" s="61" t="str">
        <f ca="1">Resultados!D23</f>
        <v>Skipper 30</v>
      </c>
      <c r="E37" s="32" t="str">
        <f ca="1">Resultados!E23</f>
        <v>ORC</v>
      </c>
      <c r="F37" s="59">
        <f ca="1">Resultados!F23</f>
        <v>5</v>
      </c>
      <c r="G37" s="32" t="str">
        <f ca="1">Resultados!G23</f>
        <v>ICRJ</v>
      </c>
      <c r="H37" s="33">
        <f ca="1">Resultados!H23</f>
        <v>0.9143</v>
      </c>
      <c r="I37" s="34">
        <f>Resultados!I23</f>
        <v>0.64515046296296297</v>
      </c>
      <c r="J37" s="35">
        <f>Resultados!J23</f>
        <v>0</v>
      </c>
      <c r="K37" s="34">
        <f ca="1">Resultados!K23</f>
        <v>0.54513888888888895</v>
      </c>
      <c r="L37" s="34">
        <f ca="1">Resultados!L23</f>
        <v>0.10001157407407402</v>
      </c>
      <c r="M37" s="34">
        <f ca="1">Resultados!M23</f>
        <v>9.1440582175925877E-2</v>
      </c>
      <c r="N37" s="34">
        <f t="shared" ca="1" si="0"/>
        <v>8.5476689814814696E-2</v>
      </c>
      <c r="O37" s="34">
        <f t="shared" ca="1" si="1"/>
        <v>5.963892361111181E-3</v>
      </c>
      <c r="P37" s="32">
        <f t="shared" ca="1" si="2"/>
        <v>4</v>
      </c>
    </row>
    <row r="38" spans="1:16" x14ac:dyDescent="0.25">
      <c r="A38" s="59">
        <f>Resultados!A15</f>
        <v>14</v>
      </c>
      <c r="B38" s="60">
        <f ca="1">Resultados!B15</f>
        <v>2179</v>
      </c>
      <c r="C38" s="61" t="str">
        <f ca="1">Resultados!C15</f>
        <v>Xekmat</v>
      </c>
      <c r="D38" s="61" t="str">
        <f ca="1">Resultados!D15</f>
        <v>Multimar 32</v>
      </c>
      <c r="E38" s="32" t="str">
        <f ca="1">Resultados!E15</f>
        <v>RGS</v>
      </c>
      <c r="F38" s="59">
        <f ca="1">Resultados!F15</f>
        <v>8</v>
      </c>
      <c r="G38" s="32" t="str">
        <f ca="1">Resultados!G15</f>
        <v>RYC</v>
      </c>
      <c r="H38" s="33">
        <f ca="1">Resultados!H15</f>
        <v>0.94689999999999996</v>
      </c>
      <c r="I38" s="34">
        <f>Resultados!I15</f>
        <v>0.63850694444444445</v>
      </c>
      <c r="J38" s="35">
        <f>Resultados!J15</f>
        <v>0</v>
      </c>
      <c r="K38" s="34">
        <f ca="1">Resultados!K15</f>
        <v>0.5493055555555556</v>
      </c>
      <c r="L38" s="34">
        <f ca="1">Resultados!L15</f>
        <v>8.9201388888888844E-2</v>
      </c>
      <c r="M38" s="34">
        <f ca="1">Resultados!M15</f>
        <v>8.446479513888884E-2</v>
      </c>
      <c r="N38" s="34">
        <f t="shared" ca="1" si="0"/>
        <v>8.446479513888884E-2</v>
      </c>
      <c r="O38" s="34">
        <f t="shared" ca="1" si="1"/>
        <v>0</v>
      </c>
      <c r="P38" s="32">
        <f t="shared" ca="1" si="2"/>
        <v>1</v>
      </c>
    </row>
    <row r="39" spans="1:16" x14ac:dyDescent="0.25">
      <c r="A39" s="59">
        <f>Resultados!A36</f>
        <v>35</v>
      </c>
      <c r="B39" s="60">
        <f ca="1">Resultados!B36</f>
        <v>3008</v>
      </c>
      <c r="C39" s="61" t="str">
        <f ca="1">Resultados!C36</f>
        <v>Dorf</v>
      </c>
      <c r="D39" s="61" t="str">
        <f ca="1">Resultados!D36</f>
        <v>Delta 26</v>
      </c>
      <c r="E39" s="32" t="str">
        <f ca="1">Resultados!E36</f>
        <v>RGS</v>
      </c>
      <c r="F39" s="59">
        <f ca="1">Resultados!F36</f>
        <v>4</v>
      </c>
      <c r="G39" s="32" t="str">
        <f ca="1">Resultados!G36</f>
        <v>ICRJ</v>
      </c>
      <c r="H39" s="33">
        <f ca="1">Resultados!H36</f>
        <v>0.82230000000000003</v>
      </c>
      <c r="I39" s="34">
        <f>Resultados!I36</f>
        <v>0.65486111111111112</v>
      </c>
      <c r="J39" s="35">
        <f>Resultados!J36</f>
        <v>0</v>
      </c>
      <c r="K39" s="34">
        <f ca="1">Resultados!K36</f>
        <v>0.5493055555555556</v>
      </c>
      <c r="L39" s="34">
        <f ca="1">Resultados!L36</f>
        <v>0.10555555555555551</v>
      </c>
      <c r="M39" s="34">
        <f ca="1">Resultados!M36</f>
        <v>8.6798333333333297E-2</v>
      </c>
      <c r="N39" s="34">
        <f t="shared" ca="1" si="0"/>
        <v>8.446479513888884E-2</v>
      </c>
      <c r="O39" s="34">
        <f t="shared" ca="1" si="1"/>
        <v>2.3335381944444566E-3</v>
      </c>
      <c r="P39" s="32">
        <f t="shared" ca="1" si="2"/>
        <v>2</v>
      </c>
    </row>
    <row r="40" spans="1:16" x14ac:dyDescent="0.25">
      <c r="A40" s="59">
        <f>Resultados!A34</f>
        <v>33</v>
      </c>
      <c r="B40" s="60">
        <f ca="1">Resultados!B34</f>
        <v>1933</v>
      </c>
      <c r="C40" s="61" t="str">
        <f ca="1">Resultados!C34</f>
        <v>Blue Moon</v>
      </c>
      <c r="D40" s="61" t="str">
        <f ca="1">Resultados!D34</f>
        <v>Ed 30 On Off</v>
      </c>
      <c r="E40" s="32" t="str">
        <f ca="1">Resultados!E34</f>
        <v>RGS</v>
      </c>
      <c r="F40" s="59">
        <f ca="1">Resultados!F34</f>
        <v>4</v>
      </c>
      <c r="G40" s="32" t="str">
        <f ca="1">Resultados!G34</f>
        <v>N</v>
      </c>
      <c r="H40" s="33">
        <f ca="1">Resultados!H34</f>
        <v>0.87250000000000005</v>
      </c>
      <c r="I40" s="34">
        <f>Resultados!I34</f>
        <v>0.65278935185185183</v>
      </c>
      <c r="J40" s="35">
        <f>Resultados!J34</f>
        <v>0</v>
      </c>
      <c r="K40" s="34">
        <f ca="1">Resultados!K34</f>
        <v>0.5493055555555556</v>
      </c>
      <c r="L40" s="34">
        <f ca="1">Resultados!L34</f>
        <v>0.10348379629629623</v>
      </c>
      <c r="M40" s="34">
        <f ca="1">Resultados!M34</f>
        <v>9.0289612268518463E-2</v>
      </c>
      <c r="N40" s="34">
        <f t="shared" ca="1" si="0"/>
        <v>8.446479513888884E-2</v>
      </c>
      <c r="O40" s="34">
        <f t="shared" ca="1" si="1"/>
        <v>5.8248171296296225E-3</v>
      </c>
      <c r="P40" s="32">
        <f t="shared" ca="1" si="2"/>
        <v>3</v>
      </c>
    </row>
    <row r="41" spans="1:16" x14ac:dyDescent="0.25">
      <c r="A41" s="59">
        <f>Resultados!A32</f>
        <v>31</v>
      </c>
      <c r="B41" s="60">
        <f ca="1">Resultados!B32</f>
        <v>2561</v>
      </c>
      <c r="C41" s="61" t="str">
        <f ca="1">Resultados!C32</f>
        <v>Cristalino</v>
      </c>
      <c r="D41" s="61" t="str">
        <f ca="1">Resultados!D32</f>
        <v>Carabelli 26</v>
      </c>
      <c r="E41" s="32" t="str">
        <f ca="1">Resultados!E32</f>
        <v>RGS</v>
      </c>
      <c r="F41" s="59">
        <f ca="1">Resultados!F32</f>
        <v>5</v>
      </c>
      <c r="G41" s="32" t="str">
        <f ca="1">Resultados!G32</f>
        <v>ICRJ</v>
      </c>
      <c r="H41" s="33">
        <f ca="1">Resultados!H32</f>
        <v>0.90859999999999996</v>
      </c>
      <c r="I41" s="34">
        <f>Resultados!I32</f>
        <v>0.6523958333333334</v>
      </c>
      <c r="J41" s="35">
        <f>Resultados!J32</f>
        <v>0</v>
      </c>
      <c r="K41" s="34">
        <f ca="1">Resultados!K32</f>
        <v>0.5493055555555556</v>
      </c>
      <c r="L41" s="34">
        <f ca="1">Resultados!L32</f>
        <v>0.10309027777777779</v>
      </c>
      <c r="M41" s="34">
        <f ca="1">Resultados!M32</f>
        <v>9.3667826388888903E-2</v>
      </c>
      <c r="N41" s="34">
        <f t="shared" ca="1" si="0"/>
        <v>8.446479513888884E-2</v>
      </c>
      <c r="O41" s="34">
        <f t="shared" ca="1" si="1"/>
        <v>9.2030312500000627E-3</v>
      </c>
      <c r="P41" s="32">
        <f t="shared" ca="1" si="2"/>
        <v>4</v>
      </c>
    </row>
    <row r="42" spans="1:16" x14ac:dyDescent="0.25">
      <c r="A42" s="59">
        <f>Resultados!A37</f>
        <v>36</v>
      </c>
      <c r="B42" s="60">
        <f ca="1">Resultados!B37</f>
        <v>1246</v>
      </c>
      <c r="C42" s="61" t="str">
        <f ca="1">Resultados!C37</f>
        <v>Mano's Chopp</v>
      </c>
      <c r="D42" s="61" t="str">
        <f ca="1">Resultados!D37</f>
        <v>Main 34</v>
      </c>
      <c r="E42" s="32" t="str">
        <f ca="1">Resultados!E37</f>
        <v>RGS</v>
      </c>
      <c r="F42" s="59">
        <f ca="1">Resultados!F37</f>
        <v>8</v>
      </c>
      <c r="G42" s="32" t="str">
        <f ca="1">Resultados!G37</f>
        <v>ICB</v>
      </c>
      <c r="H42" s="33">
        <f ca="1">Resultados!H37</f>
        <v>0.89700000000000002</v>
      </c>
      <c r="I42" s="34">
        <f>Resultados!I37</f>
        <v>0.65600694444444441</v>
      </c>
      <c r="J42" s="35">
        <f>Resultados!J37</f>
        <v>0</v>
      </c>
      <c r="K42" s="34">
        <f ca="1">Resultados!K37</f>
        <v>0.5493055555555556</v>
      </c>
      <c r="L42" s="34">
        <f ca="1">Resultados!L37</f>
        <v>0.1067013888888888</v>
      </c>
      <c r="M42" s="34">
        <f ca="1">Resultados!M37</f>
        <v>9.5711145833333261E-2</v>
      </c>
      <c r="N42" s="34">
        <f t="shared" ca="1" si="0"/>
        <v>8.446479513888884E-2</v>
      </c>
      <c r="O42" s="34">
        <f t="shared" ca="1" si="1"/>
        <v>1.1246350694444421E-2</v>
      </c>
      <c r="P42" s="32">
        <f t="shared" ca="1" si="2"/>
        <v>5</v>
      </c>
    </row>
    <row r="43" spans="1:16" x14ac:dyDescent="0.25">
      <c r="A43" s="59">
        <f>Resultados!A24</f>
        <v>23</v>
      </c>
      <c r="B43" s="60">
        <f ca="1">Resultados!B24</f>
        <v>2120</v>
      </c>
      <c r="C43" s="61" t="str">
        <f ca="1">Resultados!C24</f>
        <v>No Brainer</v>
      </c>
      <c r="D43" s="61" t="str">
        <f ca="1">Resultados!D24</f>
        <v>Beneteau 47.7</v>
      </c>
      <c r="E43" s="32" t="str">
        <f ca="1">Resultados!E24</f>
        <v>RGS</v>
      </c>
      <c r="F43" s="59">
        <f ca="1">Resultados!F24</f>
        <v>10</v>
      </c>
      <c r="G43" s="32" t="str">
        <f ca="1">Resultados!G24</f>
        <v>ICRJ</v>
      </c>
      <c r="H43" s="33">
        <f ca="1">Resultados!H24</f>
        <v>1.0828</v>
      </c>
      <c r="I43" s="34">
        <f>Resultados!I24</f>
        <v>0.64589120370370368</v>
      </c>
      <c r="J43" s="35">
        <f>Resultados!J24</f>
        <v>0</v>
      </c>
      <c r="K43" s="34">
        <f ca="1">Resultados!K24</f>
        <v>0.5493055555555556</v>
      </c>
      <c r="L43" s="34">
        <f ca="1">Resultados!L24</f>
        <v>9.6585648148148073E-2</v>
      </c>
      <c r="M43" s="34">
        <f ca="1">Resultados!M24</f>
        <v>0.10458293981481473</v>
      </c>
      <c r="N43" s="34">
        <f t="shared" ca="1" si="0"/>
        <v>8.446479513888884E-2</v>
      </c>
      <c r="O43" s="34">
        <f t="shared" ca="1" si="1"/>
        <v>2.0118144675925889E-2</v>
      </c>
      <c r="P43" s="32">
        <f t="shared" ca="1" si="2"/>
        <v>6</v>
      </c>
    </row>
    <row r="44" spans="1:16" x14ac:dyDescent="0.25">
      <c r="A44" s="59">
        <f>Resultados!A43</f>
        <v>42</v>
      </c>
      <c r="B44" s="60">
        <f ca="1">Resultados!B43</f>
        <v>2003</v>
      </c>
      <c r="C44" s="61" t="str">
        <f ca="1">Resultados!C43</f>
        <v>Carcara</v>
      </c>
      <c r="D44" s="61" t="str">
        <f ca="1">Resultados!D43</f>
        <v>Rocket 23</v>
      </c>
      <c r="E44" s="32" t="str">
        <f ca="1">Resultados!E43</f>
        <v>RGS</v>
      </c>
      <c r="F44" s="59">
        <f ca="1">Resultados!F43</f>
        <v>4</v>
      </c>
      <c r="G44" s="32" t="str">
        <f ca="1">Resultados!G43</f>
        <v>N</v>
      </c>
      <c r="H44" s="33">
        <f ca="1">Resultados!H43</f>
        <v>0.8458</v>
      </c>
      <c r="I44" s="34">
        <f>Resultados!I43</f>
        <v>0.67880787037037038</v>
      </c>
      <c r="J44" s="35">
        <f>Resultados!J43</f>
        <v>0</v>
      </c>
      <c r="K44" s="34">
        <f ca="1">Resultados!K43</f>
        <v>0.5493055555555556</v>
      </c>
      <c r="L44" s="34">
        <f ca="1">Resultados!L43</f>
        <v>0.12950231481481478</v>
      </c>
      <c r="M44" s="34">
        <f ca="1">Resultados!M43</f>
        <v>0.10953305787037033</v>
      </c>
      <c r="N44" s="34">
        <f t="shared" ca="1" si="0"/>
        <v>8.446479513888884E-2</v>
      </c>
      <c r="O44" s="34">
        <f t="shared" ca="1" si="1"/>
        <v>2.5068262731481494E-2</v>
      </c>
      <c r="P44" s="32">
        <f t="shared" ca="1" si="2"/>
        <v>7</v>
      </c>
    </row>
    <row r="45" spans="1:16" x14ac:dyDescent="0.25">
      <c r="A45" s="59">
        <f>Resultados!A45</f>
        <v>44</v>
      </c>
      <c r="B45" s="60">
        <f ca="1">Resultados!B45</f>
        <v>1185</v>
      </c>
      <c r="C45" s="61" t="str">
        <f ca="1">Resultados!C45</f>
        <v>CL Durf</v>
      </c>
      <c r="D45" s="61" t="str">
        <f ca="1">Resultados!D45</f>
        <v>Fast 230</v>
      </c>
      <c r="E45" s="32" t="str">
        <f ca="1">Resultados!E45</f>
        <v>RGS</v>
      </c>
      <c r="F45" s="59">
        <f ca="1">Resultados!F45</f>
        <v>5</v>
      </c>
      <c r="G45" s="32" t="str">
        <f ca="1">Resultados!G45</f>
        <v>MG</v>
      </c>
      <c r="H45" s="33">
        <f ca="1">Resultados!H45</f>
        <v>0.80369999999999997</v>
      </c>
      <c r="I45" s="34">
        <f>Resultados!I45</f>
        <v>0.71107638888888891</v>
      </c>
      <c r="J45" s="35">
        <f>Resultados!J45</f>
        <v>0</v>
      </c>
      <c r="K45" s="34">
        <f ca="1">Resultados!K45</f>
        <v>0.5493055555555556</v>
      </c>
      <c r="L45" s="34">
        <f ca="1">Resultados!L45</f>
        <v>0.16177083333333331</v>
      </c>
      <c r="M45" s="34">
        <f ca="1">Resultados!M45</f>
        <v>0.13001521874999997</v>
      </c>
      <c r="N45" s="34">
        <f t="shared" ca="1" si="0"/>
        <v>8.446479513888884E-2</v>
      </c>
      <c r="O45" s="34">
        <f t="shared" ca="1" si="1"/>
        <v>4.5550423611111127E-2</v>
      </c>
      <c r="P45" s="32">
        <f t="shared" ca="1" si="2"/>
        <v>8</v>
      </c>
    </row>
  </sheetData>
  <sheetProtection algorithmName="SHA-512" hashValue="li6YPjRNqCkFJYca4K7pAiMjUM4FRkmr4UGuYWyUnq2ZWHjz6grdSu8zawVfG0zK4LrFrPm9v1fqUQxpBaGt+Q==" saltValue="0xRUBum9MSd5JEKKc/JQsA==" spinCount="100000" sheet="1" objects="1" scenarios="1"/>
  <sortState xmlns:xlrd2="http://schemas.microsoft.com/office/spreadsheetml/2017/richdata2" ref="A2:Q45">
    <sortCondition ref="E2:E45"/>
    <sortCondition ref="J2:J45"/>
    <sortCondition ref="M2:M45"/>
  </sortState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&amp;C&amp;18Sumula Geral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3CDB-D3B8-4EAF-86BC-6A6185137BEA}">
  <dimension ref="A5:J70"/>
  <sheetViews>
    <sheetView topLeftCell="C1" workbookViewId="0">
      <selection activeCell="Q12" sqref="Q12"/>
    </sheetView>
  </sheetViews>
  <sheetFormatPr defaultRowHeight="18.75" x14ac:dyDescent="0.3"/>
  <cols>
    <col min="1" max="1" width="8" style="71" hidden="1" customWidth="1"/>
    <col min="2" max="2" width="5.28515625" style="72" hidden="1" customWidth="1"/>
    <col min="3" max="3" width="8.140625" style="73" bestFit="1" customWidth="1"/>
    <col min="4" max="4" width="7" style="74" bestFit="1" customWidth="1"/>
    <col min="5" max="5" width="16.7109375" style="75" bestFit="1" customWidth="1"/>
    <col min="6" max="6" width="7.7109375" style="75" bestFit="1" customWidth="1"/>
    <col min="7" max="10" width="12.7109375" style="75" customWidth="1"/>
    <col min="11" max="16384" width="9.140625" style="75"/>
  </cols>
  <sheetData>
    <row r="5" spans="1:10" x14ac:dyDescent="0.3">
      <c r="C5" s="124" t="s">
        <v>963</v>
      </c>
      <c r="D5" s="124"/>
      <c r="E5" s="124"/>
      <c r="F5" s="123" t="s">
        <v>932</v>
      </c>
      <c r="G5" s="123"/>
      <c r="H5" s="123"/>
      <c r="I5" s="123"/>
      <c r="J5" s="123"/>
    </row>
    <row r="7" spans="1:10" x14ac:dyDescent="0.3">
      <c r="C7" s="75" t="s">
        <v>50</v>
      </c>
      <c r="D7" s="85" t="s">
        <v>40</v>
      </c>
      <c r="E7" s="123" t="str">
        <f ca="1">OFFSET(Classes!B1,MATCH(Classe,Classes!A:A,0)-1,0)</f>
        <v>Offshore Racing Congress</v>
      </c>
      <c r="F7" s="123"/>
      <c r="G7" s="123"/>
      <c r="H7" s="123"/>
      <c r="I7" s="123"/>
      <c r="J7" s="123"/>
    </row>
    <row r="8" spans="1:10" x14ac:dyDescent="0.3">
      <c r="C8" s="75"/>
      <c r="D8" s="85"/>
      <c r="E8" s="100"/>
      <c r="F8" s="100"/>
      <c r="G8" s="100"/>
      <c r="H8" s="100"/>
      <c r="I8" s="100" t="s">
        <v>965</v>
      </c>
      <c r="J8" s="101">
        <f ca="1">OFFSET(Classes!B1,MATCH(Classe,Classes!A:A,0)-1,5)</f>
        <v>0.54513888888888895</v>
      </c>
    </row>
    <row r="10" spans="1:10" x14ac:dyDescent="0.3">
      <c r="A10" s="76" t="s">
        <v>863</v>
      </c>
      <c r="B10" s="77" t="s">
        <v>812</v>
      </c>
      <c r="C10" s="78" t="s">
        <v>812</v>
      </c>
      <c r="D10" s="79" t="s">
        <v>759</v>
      </c>
      <c r="E10" s="78" t="s">
        <v>758</v>
      </c>
      <c r="F10" s="78" t="s">
        <v>820</v>
      </c>
      <c r="G10" s="80" t="s">
        <v>763</v>
      </c>
      <c r="H10" s="80" t="s">
        <v>964</v>
      </c>
      <c r="I10" s="80" t="s">
        <v>764</v>
      </c>
      <c r="J10" s="80" t="s">
        <v>808</v>
      </c>
    </row>
    <row r="11" spans="1:10" x14ac:dyDescent="0.3">
      <c r="A11" s="76">
        <f ca="1">IF(ISERROR(INDIRECT("Sumula!E"&amp;MATCH(Classe,Sumula!E:E,0)))=TRUE," ",MATCH(Classe,Sumula!E:E,0))</f>
        <v>34</v>
      </c>
      <c r="B11" s="77">
        <v>1</v>
      </c>
      <c r="C11" s="81">
        <f ca="1">IF(A11=" "," ",INDIRECT("Sumula!P"&amp;A11))</f>
        <v>1</v>
      </c>
      <c r="D11" s="82">
        <f ca="1">IF(A11=" "," ",INDIRECT("Sumula!B"&amp;A11))</f>
        <v>2306</v>
      </c>
      <c r="E11" s="83" t="str">
        <f ca="1">IF(A11=" "," ",INDIRECT("Sumula!C"&amp;A11))</f>
        <v>Bijupira Capemisa</v>
      </c>
      <c r="F11" s="81" t="str">
        <f t="shared" ref="F11:F42" ca="1" si="0">IF(A11=" "," ",INDIRECT("Sumula!G"&amp;A11))</f>
        <v>GVEN</v>
      </c>
      <c r="G11" s="84">
        <f ca="1">IF(A11=" "," ",INDIRECT("Sumula!I"&amp;A11))</f>
        <v>0.62768518518518512</v>
      </c>
      <c r="H11" s="84">
        <f ca="1">IF(A11=" "," ",INDIRECT("Sumula!L"&amp;A11))</f>
        <v>8.2546296296296173E-2</v>
      </c>
      <c r="I11" s="84">
        <f ca="1">IF(A11=" "," ",INDIRECT("Sumula!M"&amp;A11))</f>
        <v>8.5476689814814696E-2</v>
      </c>
      <c r="J11" s="84">
        <f ca="1">IF(A11=" "," ",INDIRECT("Sumula!O"&amp;A11))</f>
        <v>0</v>
      </c>
    </row>
    <row r="12" spans="1:10" x14ac:dyDescent="0.3">
      <c r="A12" s="76">
        <f t="shared" ref="A12:A43" ca="1" si="1">IF(ISERROR(INDIRECT("Sumula!E"&amp;A11+1))=TRUE," ",IF(INDIRECT("Sumula!E"&amp;A11+1)=Classe,A11+1," "))</f>
        <v>35</v>
      </c>
      <c r="B12" s="77">
        <f ca="1">IF(A12=" "," ",B11+1)</f>
        <v>2</v>
      </c>
      <c r="C12" s="81">
        <f ca="1">IF(A12=" "," ",INDIRECT("Sumula!P"&amp;A12))</f>
        <v>2</v>
      </c>
      <c r="D12" s="82">
        <f ca="1">IF(A12=" "," ",INDIRECT("Sumula!B"&amp;A12))</f>
        <v>2305</v>
      </c>
      <c r="E12" s="83" t="str">
        <f ca="1">IF(A12=" "," ",INDIRECT("Sumula!C"&amp;A12))</f>
        <v>Miragem</v>
      </c>
      <c r="F12" s="81" t="str">
        <f t="shared" ca="1" si="0"/>
        <v>CNC</v>
      </c>
      <c r="G12" s="84">
        <f t="shared" ref="G12:G69" ca="1" si="2">IF(A12=" "," ",INDIRECT("Sumula!I"&amp;A12))</f>
        <v>0.62649305555555557</v>
      </c>
      <c r="H12" s="84">
        <f t="shared" ref="H12:H69" ca="1" si="3">IF(A12=" "," ",INDIRECT("Sumula!L"&amp;A12))</f>
        <v>8.1354166666666616E-2</v>
      </c>
      <c r="I12" s="84">
        <f ca="1">IF(A12=" "," ",INDIRECT("Sumula!M"&amp;A12))</f>
        <v>8.732556249999994E-2</v>
      </c>
      <c r="J12" s="84">
        <f ca="1">IF(A12=" "," ",INDIRECT("Sumula!O"&amp;A12))</f>
        <v>1.8488726851852433E-3</v>
      </c>
    </row>
    <row r="13" spans="1:10" x14ac:dyDescent="0.3">
      <c r="A13" s="76">
        <f t="shared" ca="1" si="1"/>
        <v>36</v>
      </c>
      <c r="B13" s="77">
        <f t="shared" ref="B13:B69" ca="1" si="4">IF(A13=" "," ",B12+1)</f>
        <v>3</v>
      </c>
      <c r="C13" s="81">
        <f t="shared" ref="C13:C69" ca="1" si="5">IF(A13=" "," ",INDIRECT("Sumula!P"&amp;A13))</f>
        <v>3</v>
      </c>
      <c r="D13" s="82">
        <f t="shared" ref="D13:D69" ca="1" si="6">IF(A13=" "," ",INDIRECT("Sumula!B"&amp;A13))</f>
        <v>2447</v>
      </c>
      <c r="E13" s="83" t="str">
        <f t="shared" ref="E13:E69" ca="1" si="7">IF(A13=" "," ",INDIRECT("Sumula!C"&amp;A13))</f>
        <v>Vesper IV</v>
      </c>
      <c r="F13" s="81" t="str">
        <f t="shared" ca="1" si="0"/>
        <v>ICRJ</v>
      </c>
      <c r="G13" s="84">
        <f t="shared" ca="1" si="2"/>
        <v>0.62049768518518522</v>
      </c>
      <c r="H13" s="84">
        <f t="shared" ca="1" si="3"/>
        <v>7.5358796296296271E-2</v>
      </c>
      <c r="I13" s="84">
        <f t="shared" ref="I13:I69" ca="1" si="8">IF(A13=" "," ",INDIRECT("Sumula!M"&amp;A13))</f>
        <v>9.0777206018518478E-2</v>
      </c>
      <c r="J13" s="84">
        <f t="shared" ref="J13:J69" ca="1" si="9">IF(A13=" "," ",INDIRECT("Sumula!O"&amp;A13))</f>
        <v>5.3005162037037812E-3</v>
      </c>
    </row>
    <row r="14" spans="1:10" x14ac:dyDescent="0.3">
      <c r="A14" s="76">
        <f t="shared" ca="1" si="1"/>
        <v>37</v>
      </c>
      <c r="B14" s="77">
        <f t="shared" ca="1" si="4"/>
        <v>4</v>
      </c>
      <c r="C14" s="81">
        <f t="shared" ca="1" si="5"/>
        <v>4</v>
      </c>
      <c r="D14" s="82">
        <f t="shared" ca="1" si="6"/>
        <v>2340</v>
      </c>
      <c r="E14" s="83" t="str">
        <f t="shared" ca="1" si="7"/>
        <v>Troyan</v>
      </c>
      <c r="F14" s="81" t="str">
        <f t="shared" ca="1" si="0"/>
        <v>ICRJ</v>
      </c>
      <c r="G14" s="84">
        <f t="shared" ca="1" si="2"/>
        <v>0.64515046296296297</v>
      </c>
      <c r="H14" s="84">
        <f t="shared" ca="1" si="3"/>
        <v>0.10001157407407402</v>
      </c>
      <c r="I14" s="84">
        <f t="shared" ca="1" si="8"/>
        <v>9.1440582175925877E-2</v>
      </c>
      <c r="J14" s="84">
        <f t="shared" ca="1" si="9"/>
        <v>5.963892361111181E-3</v>
      </c>
    </row>
    <row r="15" spans="1:10" x14ac:dyDescent="0.3">
      <c r="A15" s="76" t="str">
        <f t="shared" ca="1" si="1"/>
        <v xml:space="preserve"> </v>
      </c>
      <c r="B15" s="77" t="str">
        <f t="shared" ca="1" si="4"/>
        <v xml:space="preserve"> </v>
      </c>
      <c r="C15" s="81" t="str">
        <f t="shared" ca="1" si="5"/>
        <v xml:space="preserve"> </v>
      </c>
      <c r="D15" s="82" t="str">
        <f t="shared" ca="1" si="6"/>
        <v xml:space="preserve"> </v>
      </c>
      <c r="E15" s="83" t="str">
        <f t="shared" ca="1" si="7"/>
        <v xml:space="preserve"> </v>
      </c>
      <c r="F15" s="81" t="str">
        <f t="shared" ca="1" si="0"/>
        <v xml:space="preserve"> </v>
      </c>
      <c r="G15" s="84" t="str">
        <f t="shared" ca="1" si="2"/>
        <v xml:space="preserve"> </v>
      </c>
      <c r="H15" s="84" t="str">
        <f t="shared" ca="1" si="3"/>
        <v xml:space="preserve"> </v>
      </c>
      <c r="I15" s="84" t="str">
        <f t="shared" ca="1" si="8"/>
        <v xml:space="preserve"> </v>
      </c>
      <c r="J15" s="84" t="str">
        <f t="shared" ca="1" si="9"/>
        <v xml:space="preserve"> </v>
      </c>
    </row>
    <row r="16" spans="1:10" x14ac:dyDescent="0.3">
      <c r="A16" s="76" t="str">
        <f t="shared" ca="1" si="1"/>
        <v xml:space="preserve"> </v>
      </c>
      <c r="B16" s="77" t="str">
        <f t="shared" ca="1" si="4"/>
        <v xml:space="preserve"> </v>
      </c>
      <c r="C16" s="81" t="str">
        <f t="shared" ca="1" si="5"/>
        <v xml:space="preserve"> </v>
      </c>
      <c r="D16" s="82" t="str">
        <f t="shared" ca="1" si="6"/>
        <v xml:space="preserve"> </v>
      </c>
      <c r="E16" s="83" t="str">
        <f t="shared" ca="1" si="7"/>
        <v xml:space="preserve"> </v>
      </c>
      <c r="F16" s="81" t="str">
        <f t="shared" ca="1" si="0"/>
        <v xml:space="preserve"> </v>
      </c>
      <c r="G16" s="84" t="str">
        <f t="shared" ca="1" si="2"/>
        <v xml:space="preserve"> </v>
      </c>
      <c r="H16" s="84" t="str">
        <f t="shared" ca="1" si="3"/>
        <v xml:space="preserve"> </v>
      </c>
      <c r="I16" s="84" t="str">
        <f t="shared" ca="1" si="8"/>
        <v xml:space="preserve"> </v>
      </c>
      <c r="J16" s="84" t="str">
        <f t="shared" ca="1" si="9"/>
        <v xml:space="preserve"> </v>
      </c>
    </row>
    <row r="17" spans="1:10" x14ac:dyDescent="0.3">
      <c r="A17" s="76" t="str">
        <f t="shared" ca="1" si="1"/>
        <v xml:space="preserve"> </v>
      </c>
      <c r="B17" s="77" t="str">
        <f t="shared" ca="1" si="4"/>
        <v xml:space="preserve"> </v>
      </c>
      <c r="C17" s="81" t="str">
        <f t="shared" ca="1" si="5"/>
        <v xml:space="preserve"> </v>
      </c>
      <c r="D17" s="82" t="str">
        <f t="shared" ca="1" si="6"/>
        <v xml:space="preserve"> </v>
      </c>
      <c r="E17" s="83" t="str">
        <f t="shared" ca="1" si="7"/>
        <v xml:space="preserve"> </v>
      </c>
      <c r="F17" s="81" t="str">
        <f t="shared" ca="1" si="0"/>
        <v xml:space="preserve"> </v>
      </c>
      <c r="G17" s="84" t="str">
        <f t="shared" ca="1" si="2"/>
        <v xml:space="preserve"> </v>
      </c>
      <c r="H17" s="84" t="str">
        <f t="shared" ca="1" si="3"/>
        <v xml:space="preserve"> </v>
      </c>
      <c r="I17" s="84" t="str">
        <f t="shared" ca="1" si="8"/>
        <v xml:space="preserve"> </v>
      </c>
      <c r="J17" s="84" t="str">
        <f t="shared" ca="1" si="9"/>
        <v xml:space="preserve"> </v>
      </c>
    </row>
    <row r="18" spans="1:10" x14ac:dyDescent="0.3">
      <c r="A18" s="76" t="str">
        <f t="shared" ca="1" si="1"/>
        <v xml:space="preserve"> </v>
      </c>
      <c r="B18" s="77" t="str">
        <f t="shared" ca="1" si="4"/>
        <v xml:space="preserve"> </v>
      </c>
      <c r="C18" s="81" t="str">
        <f t="shared" ca="1" si="5"/>
        <v xml:space="preserve"> </v>
      </c>
      <c r="D18" s="82" t="str">
        <f t="shared" ca="1" si="6"/>
        <v xml:space="preserve"> </v>
      </c>
      <c r="E18" s="83" t="str">
        <f t="shared" ca="1" si="7"/>
        <v xml:space="preserve"> </v>
      </c>
      <c r="F18" s="81" t="str">
        <f t="shared" ca="1" si="0"/>
        <v xml:space="preserve"> </v>
      </c>
      <c r="G18" s="84" t="str">
        <f t="shared" ca="1" si="2"/>
        <v xml:space="preserve"> </v>
      </c>
      <c r="H18" s="84" t="str">
        <f t="shared" ca="1" si="3"/>
        <v xml:space="preserve"> </v>
      </c>
      <c r="I18" s="84" t="str">
        <f t="shared" ca="1" si="8"/>
        <v xml:space="preserve"> </v>
      </c>
      <c r="J18" s="84" t="str">
        <f t="shared" ca="1" si="9"/>
        <v xml:space="preserve"> </v>
      </c>
    </row>
    <row r="19" spans="1:10" x14ac:dyDescent="0.3">
      <c r="A19" s="76" t="str">
        <f t="shared" ca="1" si="1"/>
        <v xml:space="preserve"> </v>
      </c>
      <c r="B19" s="77" t="str">
        <f t="shared" ca="1" si="4"/>
        <v xml:space="preserve"> </v>
      </c>
      <c r="C19" s="81" t="str">
        <f t="shared" ca="1" si="5"/>
        <v xml:space="preserve"> </v>
      </c>
      <c r="D19" s="82" t="str">
        <f t="shared" ca="1" si="6"/>
        <v xml:space="preserve"> </v>
      </c>
      <c r="E19" s="83" t="str">
        <f t="shared" ca="1" si="7"/>
        <v xml:space="preserve"> </v>
      </c>
      <c r="F19" s="81" t="str">
        <f t="shared" ca="1" si="0"/>
        <v xml:space="preserve"> </v>
      </c>
      <c r="G19" s="84" t="str">
        <f t="shared" ca="1" si="2"/>
        <v xml:space="preserve"> </v>
      </c>
      <c r="H19" s="84" t="str">
        <f t="shared" ca="1" si="3"/>
        <v xml:space="preserve"> </v>
      </c>
      <c r="I19" s="84" t="str">
        <f t="shared" ca="1" si="8"/>
        <v xml:space="preserve"> </v>
      </c>
      <c r="J19" s="84" t="str">
        <f t="shared" ca="1" si="9"/>
        <v xml:space="preserve"> </v>
      </c>
    </row>
    <row r="20" spans="1:10" x14ac:dyDescent="0.3">
      <c r="A20" s="76" t="str">
        <f t="shared" ca="1" si="1"/>
        <v xml:space="preserve"> </v>
      </c>
      <c r="B20" s="77" t="str">
        <f t="shared" ca="1" si="4"/>
        <v xml:space="preserve"> </v>
      </c>
      <c r="C20" s="81" t="str">
        <f t="shared" ca="1" si="5"/>
        <v xml:space="preserve"> </v>
      </c>
      <c r="D20" s="82" t="str">
        <f t="shared" ca="1" si="6"/>
        <v xml:space="preserve"> </v>
      </c>
      <c r="E20" s="83" t="str">
        <f t="shared" ca="1" si="7"/>
        <v xml:space="preserve"> </v>
      </c>
      <c r="F20" s="81" t="str">
        <f t="shared" ca="1" si="0"/>
        <v xml:space="preserve"> </v>
      </c>
      <c r="G20" s="84" t="str">
        <f t="shared" ca="1" si="2"/>
        <v xml:space="preserve"> </v>
      </c>
      <c r="H20" s="84" t="str">
        <f t="shared" ca="1" si="3"/>
        <v xml:space="preserve"> </v>
      </c>
      <c r="I20" s="84" t="str">
        <f t="shared" ca="1" si="8"/>
        <v xml:space="preserve"> </v>
      </c>
      <c r="J20" s="84" t="str">
        <f t="shared" ca="1" si="9"/>
        <v xml:space="preserve"> </v>
      </c>
    </row>
    <row r="21" spans="1:10" x14ac:dyDescent="0.3">
      <c r="A21" s="76" t="str">
        <f t="shared" ca="1" si="1"/>
        <v xml:space="preserve"> </v>
      </c>
      <c r="B21" s="77" t="str">
        <f t="shared" ca="1" si="4"/>
        <v xml:space="preserve"> </v>
      </c>
      <c r="C21" s="81" t="str">
        <f t="shared" ca="1" si="5"/>
        <v xml:space="preserve"> </v>
      </c>
      <c r="D21" s="82" t="str">
        <f t="shared" ca="1" si="6"/>
        <v xml:space="preserve"> </v>
      </c>
      <c r="E21" s="83" t="str">
        <f t="shared" ca="1" si="7"/>
        <v xml:space="preserve"> </v>
      </c>
      <c r="F21" s="81" t="str">
        <f t="shared" ca="1" si="0"/>
        <v xml:space="preserve"> </v>
      </c>
      <c r="G21" s="84" t="str">
        <f t="shared" ca="1" si="2"/>
        <v xml:space="preserve"> </v>
      </c>
      <c r="H21" s="84" t="str">
        <f t="shared" ca="1" si="3"/>
        <v xml:space="preserve"> </v>
      </c>
      <c r="I21" s="84" t="str">
        <f t="shared" ca="1" si="8"/>
        <v xml:space="preserve"> </v>
      </c>
      <c r="J21" s="84" t="str">
        <f t="shared" ca="1" si="9"/>
        <v xml:space="preserve"> </v>
      </c>
    </row>
    <row r="22" spans="1:10" x14ac:dyDescent="0.3">
      <c r="A22" s="76" t="str">
        <f t="shared" ca="1" si="1"/>
        <v xml:space="preserve"> </v>
      </c>
      <c r="B22" s="77" t="str">
        <f t="shared" ca="1" si="4"/>
        <v xml:space="preserve"> </v>
      </c>
      <c r="C22" s="81" t="str">
        <f t="shared" ca="1" si="5"/>
        <v xml:space="preserve"> </v>
      </c>
      <c r="D22" s="82" t="str">
        <f t="shared" ca="1" si="6"/>
        <v xml:space="preserve"> </v>
      </c>
      <c r="E22" s="83" t="str">
        <f t="shared" ca="1" si="7"/>
        <v xml:space="preserve"> </v>
      </c>
      <c r="F22" s="81" t="str">
        <f t="shared" ca="1" si="0"/>
        <v xml:space="preserve"> </v>
      </c>
      <c r="G22" s="84" t="str">
        <f t="shared" ca="1" si="2"/>
        <v xml:space="preserve"> </v>
      </c>
      <c r="H22" s="84" t="str">
        <f t="shared" ca="1" si="3"/>
        <v xml:space="preserve"> </v>
      </c>
      <c r="I22" s="84" t="str">
        <f t="shared" ca="1" si="8"/>
        <v xml:space="preserve"> </v>
      </c>
      <c r="J22" s="84" t="str">
        <f t="shared" ca="1" si="9"/>
        <v xml:space="preserve"> </v>
      </c>
    </row>
    <row r="23" spans="1:10" x14ac:dyDescent="0.3">
      <c r="A23" s="76" t="str">
        <f t="shared" ca="1" si="1"/>
        <v xml:space="preserve"> </v>
      </c>
      <c r="B23" s="77" t="str">
        <f t="shared" ca="1" si="4"/>
        <v xml:space="preserve"> </v>
      </c>
      <c r="C23" s="81" t="str">
        <f t="shared" ca="1" si="5"/>
        <v xml:space="preserve"> </v>
      </c>
      <c r="D23" s="82" t="str">
        <f t="shared" ca="1" si="6"/>
        <v xml:space="preserve"> </v>
      </c>
      <c r="E23" s="83" t="str">
        <f t="shared" ca="1" si="7"/>
        <v xml:space="preserve"> </v>
      </c>
      <c r="F23" s="81" t="str">
        <f t="shared" ca="1" si="0"/>
        <v xml:space="preserve"> </v>
      </c>
      <c r="G23" s="84" t="str">
        <f t="shared" ca="1" si="2"/>
        <v xml:space="preserve"> </v>
      </c>
      <c r="H23" s="84" t="str">
        <f t="shared" ca="1" si="3"/>
        <v xml:space="preserve"> </v>
      </c>
      <c r="I23" s="84" t="str">
        <f t="shared" ca="1" si="8"/>
        <v xml:space="preserve"> </v>
      </c>
      <c r="J23" s="84" t="str">
        <f t="shared" ca="1" si="9"/>
        <v xml:space="preserve"> </v>
      </c>
    </row>
    <row r="24" spans="1:10" x14ac:dyDescent="0.3">
      <c r="A24" s="76" t="str">
        <f t="shared" ca="1" si="1"/>
        <v xml:space="preserve"> </v>
      </c>
      <c r="B24" s="77" t="str">
        <f t="shared" ca="1" si="4"/>
        <v xml:space="preserve"> </v>
      </c>
      <c r="C24" s="81" t="str">
        <f t="shared" ca="1" si="5"/>
        <v xml:space="preserve"> </v>
      </c>
      <c r="D24" s="82" t="str">
        <f t="shared" ca="1" si="6"/>
        <v xml:space="preserve"> </v>
      </c>
      <c r="E24" s="83" t="str">
        <f t="shared" ca="1" si="7"/>
        <v xml:space="preserve"> </v>
      </c>
      <c r="F24" s="81" t="str">
        <f t="shared" ca="1" si="0"/>
        <v xml:space="preserve"> </v>
      </c>
      <c r="G24" s="84" t="str">
        <f t="shared" ca="1" si="2"/>
        <v xml:space="preserve"> </v>
      </c>
      <c r="H24" s="84" t="str">
        <f t="shared" ca="1" si="3"/>
        <v xml:space="preserve"> </v>
      </c>
      <c r="I24" s="84" t="str">
        <f t="shared" ca="1" si="8"/>
        <v xml:space="preserve"> </v>
      </c>
      <c r="J24" s="84" t="str">
        <f t="shared" ca="1" si="9"/>
        <v xml:space="preserve"> </v>
      </c>
    </row>
    <row r="25" spans="1:10" x14ac:dyDescent="0.3">
      <c r="A25" s="76" t="str">
        <f t="shared" ca="1" si="1"/>
        <v xml:space="preserve"> </v>
      </c>
      <c r="B25" s="77" t="str">
        <f t="shared" ca="1" si="4"/>
        <v xml:space="preserve"> </v>
      </c>
      <c r="C25" s="81" t="str">
        <f t="shared" ca="1" si="5"/>
        <v xml:space="preserve"> </v>
      </c>
      <c r="D25" s="82" t="str">
        <f t="shared" ca="1" si="6"/>
        <v xml:space="preserve"> </v>
      </c>
      <c r="E25" s="83" t="str">
        <f t="shared" ca="1" si="7"/>
        <v xml:space="preserve"> </v>
      </c>
      <c r="F25" s="81" t="str">
        <f t="shared" ca="1" si="0"/>
        <v xml:space="preserve"> </v>
      </c>
      <c r="G25" s="84" t="str">
        <f t="shared" ca="1" si="2"/>
        <v xml:space="preserve"> </v>
      </c>
      <c r="H25" s="84" t="str">
        <f t="shared" ca="1" si="3"/>
        <v xml:space="preserve"> </v>
      </c>
      <c r="I25" s="84" t="str">
        <f t="shared" ca="1" si="8"/>
        <v xml:space="preserve"> </v>
      </c>
      <c r="J25" s="84" t="str">
        <f t="shared" ca="1" si="9"/>
        <v xml:space="preserve"> </v>
      </c>
    </row>
    <row r="26" spans="1:10" x14ac:dyDescent="0.3">
      <c r="A26" s="76" t="str">
        <f t="shared" ca="1" si="1"/>
        <v xml:space="preserve"> </v>
      </c>
      <c r="B26" s="77" t="str">
        <f t="shared" ca="1" si="4"/>
        <v xml:space="preserve"> </v>
      </c>
      <c r="C26" s="81" t="str">
        <f t="shared" ca="1" si="5"/>
        <v xml:space="preserve"> </v>
      </c>
      <c r="D26" s="82" t="str">
        <f t="shared" ca="1" si="6"/>
        <v xml:space="preserve"> </v>
      </c>
      <c r="E26" s="83" t="str">
        <f t="shared" ca="1" si="7"/>
        <v xml:space="preserve"> </v>
      </c>
      <c r="F26" s="81" t="str">
        <f t="shared" ca="1" si="0"/>
        <v xml:space="preserve"> </v>
      </c>
      <c r="G26" s="84" t="str">
        <f t="shared" ca="1" si="2"/>
        <v xml:space="preserve"> </v>
      </c>
      <c r="H26" s="84" t="str">
        <f t="shared" ca="1" si="3"/>
        <v xml:space="preserve"> </v>
      </c>
      <c r="I26" s="84" t="str">
        <f t="shared" ca="1" si="8"/>
        <v xml:space="preserve"> </v>
      </c>
      <c r="J26" s="84" t="str">
        <f t="shared" ca="1" si="9"/>
        <v xml:space="preserve"> </v>
      </c>
    </row>
    <row r="27" spans="1:10" x14ac:dyDescent="0.3">
      <c r="A27" s="76" t="str">
        <f t="shared" ca="1" si="1"/>
        <v xml:space="preserve"> </v>
      </c>
      <c r="B27" s="77" t="str">
        <f t="shared" ca="1" si="4"/>
        <v xml:space="preserve"> </v>
      </c>
      <c r="C27" s="81" t="str">
        <f t="shared" ca="1" si="5"/>
        <v xml:space="preserve"> </v>
      </c>
      <c r="D27" s="82" t="str">
        <f t="shared" ca="1" si="6"/>
        <v xml:space="preserve"> </v>
      </c>
      <c r="E27" s="83" t="str">
        <f t="shared" ca="1" si="7"/>
        <v xml:space="preserve"> </v>
      </c>
      <c r="F27" s="81" t="str">
        <f t="shared" ca="1" si="0"/>
        <v xml:space="preserve"> </v>
      </c>
      <c r="G27" s="84" t="str">
        <f t="shared" ca="1" si="2"/>
        <v xml:space="preserve"> </v>
      </c>
      <c r="H27" s="84" t="str">
        <f t="shared" ca="1" si="3"/>
        <v xml:space="preserve"> </v>
      </c>
      <c r="I27" s="84" t="str">
        <f t="shared" ca="1" si="8"/>
        <v xml:space="preserve"> </v>
      </c>
      <c r="J27" s="84" t="str">
        <f t="shared" ca="1" si="9"/>
        <v xml:space="preserve"> </v>
      </c>
    </row>
    <row r="28" spans="1:10" x14ac:dyDescent="0.3">
      <c r="A28" s="76" t="str">
        <f t="shared" ca="1" si="1"/>
        <v xml:space="preserve"> </v>
      </c>
      <c r="B28" s="77" t="str">
        <f t="shared" ca="1" si="4"/>
        <v xml:space="preserve"> </v>
      </c>
      <c r="C28" s="81" t="str">
        <f t="shared" ca="1" si="5"/>
        <v xml:space="preserve"> </v>
      </c>
      <c r="D28" s="82" t="str">
        <f t="shared" ca="1" si="6"/>
        <v xml:space="preserve"> </v>
      </c>
      <c r="E28" s="83" t="str">
        <f t="shared" ca="1" si="7"/>
        <v xml:space="preserve"> </v>
      </c>
      <c r="F28" s="81" t="str">
        <f t="shared" ca="1" si="0"/>
        <v xml:space="preserve"> </v>
      </c>
      <c r="G28" s="84" t="str">
        <f t="shared" ca="1" si="2"/>
        <v xml:space="preserve"> </v>
      </c>
      <c r="H28" s="84" t="str">
        <f t="shared" ca="1" si="3"/>
        <v xml:space="preserve"> </v>
      </c>
      <c r="I28" s="84" t="str">
        <f t="shared" ca="1" si="8"/>
        <v xml:space="preserve"> </v>
      </c>
      <c r="J28" s="84" t="str">
        <f t="shared" ca="1" si="9"/>
        <v xml:space="preserve"> </v>
      </c>
    </row>
    <row r="29" spans="1:10" x14ac:dyDescent="0.3">
      <c r="A29" s="76" t="str">
        <f t="shared" ca="1" si="1"/>
        <v xml:space="preserve"> </v>
      </c>
      <c r="B29" s="77" t="str">
        <f t="shared" ca="1" si="4"/>
        <v xml:space="preserve"> </v>
      </c>
      <c r="C29" s="81" t="str">
        <f t="shared" ca="1" si="5"/>
        <v xml:space="preserve"> </v>
      </c>
      <c r="D29" s="82" t="str">
        <f t="shared" ca="1" si="6"/>
        <v xml:space="preserve"> </v>
      </c>
      <c r="E29" s="83" t="str">
        <f t="shared" ca="1" si="7"/>
        <v xml:space="preserve"> </v>
      </c>
      <c r="F29" s="81" t="str">
        <f t="shared" ca="1" si="0"/>
        <v xml:space="preserve"> </v>
      </c>
      <c r="G29" s="84" t="str">
        <f t="shared" ca="1" si="2"/>
        <v xml:space="preserve"> </v>
      </c>
      <c r="H29" s="84" t="str">
        <f t="shared" ca="1" si="3"/>
        <v xml:space="preserve"> </v>
      </c>
      <c r="I29" s="84" t="str">
        <f t="shared" ca="1" si="8"/>
        <v xml:space="preserve"> </v>
      </c>
      <c r="J29" s="84" t="str">
        <f t="shared" ca="1" si="9"/>
        <v xml:space="preserve"> </v>
      </c>
    </row>
    <row r="30" spans="1:10" x14ac:dyDescent="0.3">
      <c r="A30" s="76" t="str">
        <f t="shared" ca="1" si="1"/>
        <v xml:space="preserve"> </v>
      </c>
      <c r="B30" s="77" t="str">
        <f t="shared" ca="1" si="4"/>
        <v xml:space="preserve"> </v>
      </c>
      <c r="C30" s="81" t="str">
        <f t="shared" ca="1" si="5"/>
        <v xml:space="preserve"> </v>
      </c>
      <c r="D30" s="82" t="str">
        <f t="shared" ca="1" si="6"/>
        <v xml:space="preserve"> </v>
      </c>
      <c r="E30" s="83" t="str">
        <f t="shared" ca="1" si="7"/>
        <v xml:space="preserve"> </v>
      </c>
      <c r="F30" s="81" t="str">
        <f t="shared" ca="1" si="0"/>
        <v xml:space="preserve"> </v>
      </c>
      <c r="G30" s="84" t="str">
        <f t="shared" ca="1" si="2"/>
        <v xml:space="preserve"> </v>
      </c>
      <c r="H30" s="84" t="str">
        <f t="shared" ca="1" si="3"/>
        <v xml:space="preserve"> </v>
      </c>
      <c r="I30" s="84" t="str">
        <f t="shared" ca="1" si="8"/>
        <v xml:space="preserve"> </v>
      </c>
      <c r="J30" s="84" t="str">
        <f t="shared" ca="1" si="9"/>
        <v xml:space="preserve"> </v>
      </c>
    </row>
    <row r="31" spans="1:10" x14ac:dyDescent="0.3">
      <c r="A31" s="76" t="str">
        <f t="shared" ca="1" si="1"/>
        <v xml:space="preserve"> </v>
      </c>
      <c r="B31" s="77" t="str">
        <f t="shared" ca="1" si="4"/>
        <v xml:space="preserve"> </v>
      </c>
      <c r="C31" s="81" t="str">
        <f t="shared" ca="1" si="5"/>
        <v xml:space="preserve"> </v>
      </c>
      <c r="D31" s="82" t="str">
        <f t="shared" ca="1" si="6"/>
        <v xml:space="preserve"> </v>
      </c>
      <c r="E31" s="83" t="str">
        <f t="shared" ca="1" si="7"/>
        <v xml:space="preserve"> </v>
      </c>
      <c r="F31" s="81" t="str">
        <f t="shared" ca="1" si="0"/>
        <v xml:space="preserve"> </v>
      </c>
      <c r="G31" s="84" t="str">
        <f t="shared" ca="1" si="2"/>
        <v xml:space="preserve"> </v>
      </c>
      <c r="H31" s="84" t="str">
        <f t="shared" ca="1" si="3"/>
        <v xml:space="preserve"> </v>
      </c>
      <c r="I31" s="84" t="str">
        <f t="shared" ca="1" si="8"/>
        <v xml:space="preserve"> </v>
      </c>
      <c r="J31" s="84" t="str">
        <f t="shared" ca="1" si="9"/>
        <v xml:space="preserve"> </v>
      </c>
    </row>
    <row r="32" spans="1:10" x14ac:dyDescent="0.3">
      <c r="A32" s="76" t="str">
        <f t="shared" ca="1" si="1"/>
        <v xml:space="preserve"> </v>
      </c>
      <c r="B32" s="77" t="str">
        <f t="shared" ca="1" si="4"/>
        <v xml:space="preserve"> </v>
      </c>
      <c r="C32" s="81" t="str">
        <f t="shared" ca="1" si="5"/>
        <v xml:space="preserve"> </v>
      </c>
      <c r="D32" s="82" t="str">
        <f t="shared" ca="1" si="6"/>
        <v xml:space="preserve"> </v>
      </c>
      <c r="E32" s="83" t="str">
        <f t="shared" ca="1" si="7"/>
        <v xml:space="preserve"> </v>
      </c>
      <c r="F32" s="81" t="str">
        <f t="shared" ca="1" si="0"/>
        <v xml:space="preserve"> </v>
      </c>
      <c r="G32" s="84" t="str">
        <f t="shared" ca="1" si="2"/>
        <v xml:space="preserve"> </v>
      </c>
      <c r="H32" s="84" t="str">
        <f t="shared" ca="1" si="3"/>
        <v xml:space="preserve"> </v>
      </c>
      <c r="I32" s="84" t="str">
        <f t="shared" ca="1" si="8"/>
        <v xml:space="preserve"> </v>
      </c>
      <c r="J32" s="84" t="str">
        <f t="shared" ca="1" si="9"/>
        <v xml:space="preserve"> </v>
      </c>
    </row>
    <row r="33" spans="1:10" x14ac:dyDescent="0.3">
      <c r="A33" s="76" t="str">
        <f t="shared" ca="1" si="1"/>
        <v xml:space="preserve"> </v>
      </c>
      <c r="B33" s="77" t="str">
        <f t="shared" ca="1" si="4"/>
        <v xml:space="preserve"> </v>
      </c>
      <c r="C33" s="81" t="str">
        <f t="shared" ca="1" si="5"/>
        <v xml:space="preserve"> </v>
      </c>
      <c r="D33" s="82" t="str">
        <f t="shared" ca="1" si="6"/>
        <v xml:space="preserve"> </v>
      </c>
      <c r="E33" s="83" t="str">
        <f t="shared" ca="1" si="7"/>
        <v xml:space="preserve"> </v>
      </c>
      <c r="F33" s="81" t="str">
        <f t="shared" ca="1" si="0"/>
        <v xml:space="preserve"> </v>
      </c>
      <c r="G33" s="84" t="str">
        <f t="shared" ca="1" si="2"/>
        <v xml:space="preserve"> </v>
      </c>
      <c r="H33" s="84" t="str">
        <f t="shared" ca="1" si="3"/>
        <v xml:space="preserve"> </v>
      </c>
      <c r="I33" s="84" t="str">
        <f t="shared" ca="1" si="8"/>
        <v xml:space="preserve"> </v>
      </c>
      <c r="J33" s="84" t="str">
        <f t="shared" ca="1" si="9"/>
        <v xml:space="preserve"> </v>
      </c>
    </row>
    <row r="34" spans="1:10" x14ac:dyDescent="0.3">
      <c r="A34" s="76" t="str">
        <f t="shared" ca="1" si="1"/>
        <v xml:space="preserve"> </v>
      </c>
      <c r="B34" s="77" t="str">
        <f t="shared" ca="1" si="4"/>
        <v xml:space="preserve"> </v>
      </c>
      <c r="C34" s="81" t="str">
        <f t="shared" ca="1" si="5"/>
        <v xml:space="preserve"> </v>
      </c>
      <c r="D34" s="82" t="str">
        <f t="shared" ca="1" si="6"/>
        <v xml:space="preserve"> </v>
      </c>
      <c r="E34" s="83" t="str">
        <f t="shared" ca="1" si="7"/>
        <v xml:space="preserve"> </v>
      </c>
      <c r="F34" s="81" t="str">
        <f t="shared" ca="1" si="0"/>
        <v xml:space="preserve"> </v>
      </c>
      <c r="G34" s="84" t="str">
        <f t="shared" ca="1" si="2"/>
        <v xml:space="preserve"> </v>
      </c>
      <c r="H34" s="84" t="str">
        <f t="shared" ca="1" si="3"/>
        <v xml:space="preserve"> </v>
      </c>
      <c r="I34" s="84" t="str">
        <f t="shared" ca="1" si="8"/>
        <v xml:space="preserve"> </v>
      </c>
      <c r="J34" s="84" t="str">
        <f t="shared" ca="1" si="9"/>
        <v xml:space="preserve"> </v>
      </c>
    </row>
    <row r="35" spans="1:10" x14ac:dyDescent="0.3">
      <c r="A35" s="76" t="str">
        <f t="shared" ca="1" si="1"/>
        <v xml:space="preserve"> </v>
      </c>
      <c r="B35" s="77" t="str">
        <f t="shared" ca="1" si="4"/>
        <v xml:space="preserve"> </v>
      </c>
      <c r="C35" s="81" t="str">
        <f t="shared" ca="1" si="5"/>
        <v xml:space="preserve"> </v>
      </c>
      <c r="D35" s="82" t="str">
        <f t="shared" ca="1" si="6"/>
        <v xml:space="preserve"> </v>
      </c>
      <c r="E35" s="83" t="str">
        <f t="shared" ca="1" si="7"/>
        <v xml:space="preserve"> </v>
      </c>
      <c r="F35" s="81" t="str">
        <f t="shared" ca="1" si="0"/>
        <v xml:space="preserve"> </v>
      </c>
      <c r="G35" s="84" t="str">
        <f t="shared" ca="1" si="2"/>
        <v xml:space="preserve"> </v>
      </c>
      <c r="H35" s="84" t="str">
        <f t="shared" ca="1" si="3"/>
        <v xml:space="preserve"> </v>
      </c>
      <c r="I35" s="84" t="str">
        <f t="shared" ca="1" si="8"/>
        <v xml:space="preserve"> </v>
      </c>
      <c r="J35" s="84" t="str">
        <f t="shared" ca="1" si="9"/>
        <v xml:space="preserve"> </v>
      </c>
    </row>
    <row r="36" spans="1:10" x14ac:dyDescent="0.3">
      <c r="A36" s="76" t="str">
        <f t="shared" ca="1" si="1"/>
        <v xml:space="preserve"> </v>
      </c>
      <c r="B36" s="77" t="str">
        <f t="shared" ca="1" si="4"/>
        <v xml:space="preserve"> </v>
      </c>
      <c r="C36" s="81" t="str">
        <f t="shared" ca="1" si="5"/>
        <v xml:space="preserve"> </v>
      </c>
      <c r="D36" s="82" t="str">
        <f t="shared" ca="1" si="6"/>
        <v xml:space="preserve"> </v>
      </c>
      <c r="E36" s="83" t="str">
        <f t="shared" ca="1" si="7"/>
        <v xml:space="preserve"> </v>
      </c>
      <c r="F36" s="81" t="str">
        <f t="shared" ca="1" si="0"/>
        <v xml:space="preserve"> </v>
      </c>
      <c r="G36" s="84" t="str">
        <f t="shared" ca="1" si="2"/>
        <v xml:space="preserve"> </v>
      </c>
      <c r="H36" s="84" t="str">
        <f t="shared" ca="1" si="3"/>
        <v xml:space="preserve"> </v>
      </c>
      <c r="I36" s="84" t="str">
        <f t="shared" ca="1" si="8"/>
        <v xml:space="preserve"> </v>
      </c>
      <c r="J36" s="84" t="str">
        <f t="shared" ca="1" si="9"/>
        <v xml:space="preserve"> </v>
      </c>
    </row>
    <row r="37" spans="1:10" x14ac:dyDescent="0.3">
      <c r="A37" s="76" t="str">
        <f t="shared" ca="1" si="1"/>
        <v xml:space="preserve"> </v>
      </c>
      <c r="B37" s="77" t="str">
        <f t="shared" ca="1" si="4"/>
        <v xml:space="preserve"> </v>
      </c>
      <c r="C37" s="81" t="str">
        <f t="shared" ca="1" si="5"/>
        <v xml:space="preserve"> </v>
      </c>
      <c r="D37" s="82" t="str">
        <f t="shared" ca="1" si="6"/>
        <v xml:space="preserve"> </v>
      </c>
      <c r="E37" s="83" t="str">
        <f t="shared" ca="1" si="7"/>
        <v xml:space="preserve"> </v>
      </c>
      <c r="F37" s="81" t="str">
        <f t="shared" ca="1" si="0"/>
        <v xml:space="preserve"> </v>
      </c>
      <c r="G37" s="84" t="str">
        <f t="shared" ca="1" si="2"/>
        <v xml:space="preserve"> </v>
      </c>
      <c r="H37" s="84" t="str">
        <f t="shared" ca="1" si="3"/>
        <v xml:space="preserve"> </v>
      </c>
      <c r="I37" s="84" t="str">
        <f t="shared" ca="1" si="8"/>
        <v xml:space="preserve"> </v>
      </c>
      <c r="J37" s="84" t="str">
        <f t="shared" ca="1" si="9"/>
        <v xml:space="preserve"> </v>
      </c>
    </row>
    <row r="38" spans="1:10" x14ac:dyDescent="0.3">
      <c r="A38" s="76" t="str">
        <f t="shared" ca="1" si="1"/>
        <v xml:space="preserve"> </v>
      </c>
      <c r="B38" s="77" t="str">
        <f t="shared" ca="1" si="4"/>
        <v xml:space="preserve"> </v>
      </c>
      <c r="C38" s="81" t="str">
        <f t="shared" ca="1" si="5"/>
        <v xml:space="preserve"> </v>
      </c>
      <c r="D38" s="82" t="str">
        <f t="shared" ca="1" si="6"/>
        <v xml:space="preserve"> </v>
      </c>
      <c r="E38" s="83" t="str">
        <f t="shared" ca="1" si="7"/>
        <v xml:space="preserve"> </v>
      </c>
      <c r="F38" s="81" t="str">
        <f t="shared" ca="1" si="0"/>
        <v xml:space="preserve"> </v>
      </c>
      <c r="G38" s="84" t="str">
        <f t="shared" ca="1" si="2"/>
        <v xml:space="preserve"> </v>
      </c>
      <c r="H38" s="84" t="str">
        <f t="shared" ca="1" si="3"/>
        <v xml:space="preserve"> </v>
      </c>
      <c r="I38" s="84" t="str">
        <f t="shared" ca="1" si="8"/>
        <v xml:space="preserve"> </v>
      </c>
      <c r="J38" s="84" t="str">
        <f t="shared" ca="1" si="9"/>
        <v xml:space="preserve"> </v>
      </c>
    </row>
    <row r="39" spans="1:10" x14ac:dyDescent="0.3">
      <c r="A39" s="76" t="str">
        <f t="shared" ca="1" si="1"/>
        <v xml:space="preserve"> </v>
      </c>
      <c r="B39" s="77" t="str">
        <f t="shared" ca="1" si="4"/>
        <v xml:space="preserve"> </v>
      </c>
      <c r="C39" s="81" t="str">
        <f t="shared" ca="1" si="5"/>
        <v xml:space="preserve"> </v>
      </c>
      <c r="D39" s="82" t="str">
        <f t="shared" ca="1" si="6"/>
        <v xml:space="preserve"> </v>
      </c>
      <c r="E39" s="83" t="str">
        <f t="shared" ca="1" si="7"/>
        <v xml:space="preserve"> </v>
      </c>
      <c r="F39" s="81" t="str">
        <f t="shared" ca="1" si="0"/>
        <v xml:space="preserve"> </v>
      </c>
      <c r="G39" s="84" t="str">
        <f t="shared" ca="1" si="2"/>
        <v xml:space="preserve"> </v>
      </c>
      <c r="H39" s="84" t="str">
        <f t="shared" ca="1" si="3"/>
        <v xml:space="preserve"> </v>
      </c>
      <c r="I39" s="84" t="str">
        <f t="shared" ca="1" si="8"/>
        <v xml:space="preserve"> </v>
      </c>
      <c r="J39" s="84" t="str">
        <f t="shared" ca="1" si="9"/>
        <v xml:space="preserve"> </v>
      </c>
    </row>
    <row r="40" spans="1:10" x14ac:dyDescent="0.3">
      <c r="A40" s="76" t="str">
        <f t="shared" ca="1" si="1"/>
        <v xml:space="preserve"> </v>
      </c>
      <c r="B40" s="77" t="str">
        <f t="shared" ca="1" si="4"/>
        <v xml:space="preserve"> </v>
      </c>
      <c r="C40" s="81" t="str">
        <f t="shared" ca="1" si="5"/>
        <v xml:space="preserve"> </v>
      </c>
      <c r="D40" s="82" t="str">
        <f t="shared" ca="1" si="6"/>
        <v xml:space="preserve"> </v>
      </c>
      <c r="E40" s="83" t="str">
        <f t="shared" ca="1" si="7"/>
        <v xml:space="preserve"> </v>
      </c>
      <c r="F40" s="81" t="str">
        <f t="shared" ca="1" si="0"/>
        <v xml:space="preserve"> </v>
      </c>
      <c r="G40" s="84" t="str">
        <f t="shared" ca="1" si="2"/>
        <v xml:space="preserve"> </v>
      </c>
      <c r="H40" s="84" t="str">
        <f t="shared" ca="1" si="3"/>
        <v xml:space="preserve"> </v>
      </c>
      <c r="I40" s="84" t="str">
        <f t="shared" ca="1" si="8"/>
        <v xml:space="preserve"> </v>
      </c>
      <c r="J40" s="84" t="str">
        <f t="shared" ca="1" si="9"/>
        <v xml:space="preserve"> </v>
      </c>
    </row>
    <row r="41" spans="1:10" x14ac:dyDescent="0.3">
      <c r="A41" s="76" t="str">
        <f t="shared" ca="1" si="1"/>
        <v xml:space="preserve"> </v>
      </c>
      <c r="B41" s="77" t="str">
        <f t="shared" ca="1" si="4"/>
        <v xml:space="preserve"> </v>
      </c>
      <c r="C41" s="81" t="str">
        <f t="shared" ca="1" si="5"/>
        <v xml:space="preserve"> </v>
      </c>
      <c r="D41" s="82" t="str">
        <f t="shared" ca="1" si="6"/>
        <v xml:space="preserve"> </v>
      </c>
      <c r="E41" s="83" t="str">
        <f t="shared" ca="1" si="7"/>
        <v xml:space="preserve"> </v>
      </c>
      <c r="F41" s="81" t="str">
        <f t="shared" ca="1" si="0"/>
        <v xml:space="preserve"> </v>
      </c>
      <c r="G41" s="84" t="str">
        <f t="shared" ca="1" si="2"/>
        <v xml:space="preserve"> </v>
      </c>
      <c r="H41" s="84" t="str">
        <f t="shared" ca="1" si="3"/>
        <v xml:space="preserve"> </v>
      </c>
      <c r="I41" s="84" t="str">
        <f t="shared" ca="1" si="8"/>
        <v xml:space="preserve"> </v>
      </c>
      <c r="J41" s="84" t="str">
        <f t="shared" ca="1" si="9"/>
        <v xml:space="preserve"> </v>
      </c>
    </row>
    <row r="42" spans="1:10" x14ac:dyDescent="0.3">
      <c r="A42" s="76" t="str">
        <f t="shared" ca="1" si="1"/>
        <v xml:space="preserve"> </v>
      </c>
      <c r="B42" s="77" t="str">
        <f t="shared" ca="1" si="4"/>
        <v xml:space="preserve"> </v>
      </c>
      <c r="C42" s="81" t="str">
        <f t="shared" ca="1" si="5"/>
        <v xml:space="preserve"> </v>
      </c>
      <c r="D42" s="82" t="str">
        <f t="shared" ca="1" si="6"/>
        <v xml:space="preserve"> </v>
      </c>
      <c r="E42" s="83" t="str">
        <f t="shared" ca="1" si="7"/>
        <v xml:space="preserve"> </v>
      </c>
      <c r="F42" s="81" t="str">
        <f t="shared" ca="1" si="0"/>
        <v xml:space="preserve"> </v>
      </c>
      <c r="G42" s="84" t="str">
        <f t="shared" ca="1" si="2"/>
        <v xml:space="preserve"> </v>
      </c>
      <c r="H42" s="84" t="str">
        <f t="shared" ca="1" si="3"/>
        <v xml:space="preserve"> </v>
      </c>
      <c r="I42" s="84" t="str">
        <f t="shared" ca="1" si="8"/>
        <v xml:space="preserve"> </v>
      </c>
      <c r="J42" s="84" t="str">
        <f t="shared" ca="1" si="9"/>
        <v xml:space="preserve"> </v>
      </c>
    </row>
    <row r="43" spans="1:10" x14ac:dyDescent="0.3">
      <c r="A43" s="76" t="str">
        <f t="shared" ca="1" si="1"/>
        <v xml:space="preserve"> </v>
      </c>
      <c r="B43" s="77" t="str">
        <f t="shared" ca="1" si="4"/>
        <v xml:space="preserve"> </v>
      </c>
      <c r="C43" s="81" t="str">
        <f t="shared" ca="1" si="5"/>
        <v xml:space="preserve"> </v>
      </c>
      <c r="D43" s="82" t="str">
        <f t="shared" ca="1" si="6"/>
        <v xml:space="preserve"> </v>
      </c>
      <c r="E43" s="83" t="str">
        <f t="shared" ca="1" si="7"/>
        <v xml:space="preserve"> </v>
      </c>
      <c r="F43" s="81" t="str">
        <f t="shared" ref="F43:F69" ca="1" si="10">IF(A43=" "," ",INDIRECT("Sumula!G"&amp;A43))</f>
        <v xml:space="preserve"> </v>
      </c>
      <c r="G43" s="84" t="str">
        <f t="shared" ca="1" si="2"/>
        <v xml:space="preserve"> </v>
      </c>
      <c r="H43" s="84" t="str">
        <f t="shared" ca="1" si="3"/>
        <v xml:space="preserve"> </v>
      </c>
      <c r="I43" s="84" t="str">
        <f t="shared" ca="1" si="8"/>
        <v xml:space="preserve"> </v>
      </c>
      <c r="J43" s="84" t="str">
        <f t="shared" ca="1" si="9"/>
        <v xml:space="preserve"> </v>
      </c>
    </row>
    <row r="44" spans="1:10" x14ac:dyDescent="0.3">
      <c r="A44" s="76" t="str">
        <f t="shared" ref="A44:A69" ca="1" si="11">IF(ISERROR(INDIRECT("Sumula!E"&amp;A43+1))=TRUE," ",IF(INDIRECT("Sumula!E"&amp;A43+1)=Classe,A43+1," "))</f>
        <v xml:space="preserve"> </v>
      </c>
      <c r="B44" s="77" t="str">
        <f t="shared" ca="1" si="4"/>
        <v xml:space="preserve"> </v>
      </c>
      <c r="C44" s="81" t="str">
        <f t="shared" ca="1" si="5"/>
        <v xml:space="preserve"> </v>
      </c>
      <c r="D44" s="82" t="str">
        <f t="shared" ca="1" si="6"/>
        <v xml:space="preserve"> </v>
      </c>
      <c r="E44" s="83" t="str">
        <f t="shared" ca="1" si="7"/>
        <v xml:space="preserve"> </v>
      </c>
      <c r="F44" s="81" t="str">
        <f t="shared" ca="1" si="10"/>
        <v xml:space="preserve"> </v>
      </c>
      <c r="G44" s="84" t="str">
        <f t="shared" ca="1" si="2"/>
        <v xml:space="preserve"> </v>
      </c>
      <c r="H44" s="84" t="str">
        <f t="shared" ca="1" si="3"/>
        <v xml:space="preserve"> </v>
      </c>
      <c r="I44" s="84" t="str">
        <f t="shared" ca="1" si="8"/>
        <v xml:space="preserve"> </v>
      </c>
      <c r="J44" s="84" t="str">
        <f t="shared" ca="1" si="9"/>
        <v xml:space="preserve"> </v>
      </c>
    </row>
    <row r="45" spans="1:10" x14ac:dyDescent="0.3">
      <c r="A45" s="76" t="str">
        <f t="shared" ca="1" si="11"/>
        <v xml:space="preserve"> </v>
      </c>
      <c r="B45" s="77" t="str">
        <f t="shared" ca="1" si="4"/>
        <v xml:space="preserve"> </v>
      </c>
      <c r="C45" s="81" t="str">
        <f t="shared" ca="1" si="5"/>
        <v xml:space="preserve"> </v>
      </c>
      <c r="D45" s="82" t="str">
        <f t="shared" ca="1" si="6"/>
        <v xml:space="preserve"> </v>
      </c>
      <c r="E45" s="83" t="str">
        <f t="shared" ca="1" si="7"/>
        <v xml:space="preserve"> </v>
      </c>
      <c r="F45" s="81" t="str">
        <f t="shared" ca="1" si="10"/>
        <v xml:space="preserve"> </v>
      </c>
      <c r="G45" s="84" t="str">
        <f t="shared" ca="1" si="2"/>
        <v xml:space="preserve"> </v>
      </c>
      <c r="H45" s="84" t="str">
        <f t="shared" ca="1" si="3"/>
        <v xml:space="preserve"> </v>
      </c>
      <c r="I45" s="84" t="str">
        <f t="shared" ca="1" si="8"/>
        <v xml:space="preserve"> </v>
      </c>
      <c r="J45" s="84" t="str">
        <f t="shared" ca="1" si="9"/>
        <v xml:space="preserve"> </v>
      </c>
    </row>
    <row r="46" spans="1:10" x14ac:dyDescent="0.3">
      <c r="A46" s="76" t="str">
        <f t="shared" ca="1" si="11"/>
        <v xml:space="preserve"> </v>
      </c>
      <c r="B46" s="77" t="str">
        <f t="shared" ca="1" si="4"/>
        <v xml:space="preserve"> </v>
      </c>
      <c r="C46" s="81" t="str">
        <f t="shared" ca="1" si="5"/>
        <v xml:space="preserve"> </v>
      </c>
      <c r="D46" s="82" t="str">
        <f t="shared" ca="1" si="6"/>
        <v xml:space="preserve"> </v>
      </c>
      <c r="E46" s="83" t="str">
        <f t="shared" ca="1" si="7"/>
        <v xml:space="preserve"> </v>
      </c>
      <c r="F46" s="81" t="str">
        <f t="shared" ca="1" si="10"/>
        <v xml:space="preserve"> </v>
      </c>
      <c r="G46" s="84" t="str">
        <f t="shared" ca="1" si="2"/>
        <v xml:space="preserve"> </v>
      </c>
      <c r="H46" s="84" t="str">
        <f t="shared" ca="1" si="3"/>
        <v xml:space="preserve"> </v>
      </c>
      <c r="I46" s="84" t="str">
        <f t="shared" ca="1" si="8"/>
        <v xml:space="preserve"> </v>
      </c>
      <c r="J46" s="84" t="str">
        <f t="shared" ca="1" si="9"/>
        <v xml:space="preserve"> </v>
      </c>
    </row>
    <row r="47" spans="1:10" x14ac:dyDescent="0.3">
      <c r="A47" s="76" t="str">
        <f t="shared" ca="1" si="11"/>
        <v xml:space="preserve"> </v>
      </c>
      <c r="B47" s="77" t="str">
        <f t="shared" ca="1" si="4"/>
        <v xml:space="preserve"> </v>
      </c>
      <c r="C47" s="81" t="str">
        <f t="shared" ca="1" si="5"/>
        <v xml:space="preserve"> </v>
      </c>
      <c r="D47" s="82" t="str">
        <f t="shared" ca="1" si="6"/>
        <v xml:space="preserve"> </v>
      </c>
      <c r="E47" s="83" t="str">
        <f t="shared" ca="1" si="7"/>
        <v xml:space="preserve"> </v>
      </c>
      <c r="F47" s="81" t="str">
        <f t="shared" ca="1" si="10"/>
        <v xml:space="preserve"> </v>
      </c>
      <c r="G47" s="84" t="str">
        <f t="shared" ca="1" si="2"/>
        <v xml:space="preserve"> </v>
      </c>
      <c r="H47" s="84" t="str">
        <f t="shared" ca="1" si="3"/>
        <v xml:space="preserve"> </v>
      </c>
      <c r="I47" s="84" t="str">
        <f t="shared" ca="1" si="8"/>
        <v xml:space="preserve"> </v>
      </c>
      <c r="J47" s="84" t="str">
        <f t="shared" ca="1" si="9"/>
        <v xml:space="preserve"> </v>
      </c>
    </row>
    <row r="48" spans="1:10" x14ac:dyDescent="0.3">
      <c r="A48" s="76" t="str">
        <f t="shared" ca="1" si="11"/>
        <v xml:space="preserve"> </v>
      </c>
      <c r="B48" s="77" t="str">
        <f t="shared" ca="1" si="4"/>
        <v xml:space="preserve"> </v>
      </c>
      <c r="C48" s="81" t="str">
        <f t="shared" ca="1" si="5"/>
        <v xml:space="preserve"> </v>
      </c>
      <c r="D48" s="82" t="str">
        <f t="shared" ca="1" si="6"/>
        <v xml:space="preserve"> </v>
      </c>
      <c r="E48" s="83" t="str">
        <f t="shared" ca="1" si="7"/>
        <v xml:space="preserve"> </v>
      </c>
      <c r="F48" s="81" t="str">
        <f t="shared" ca="1" si="10"/>
        <v xml:space="preserve"> </v>
      </c>
      <c r="G48" s="84" t="str">
        <f t="shared" ca="1" si="2"/>
        <v xml:space="preserve"> </v>
      </c>
      <c r="H48" s="84" t="str">
        <f t="shared" ca="1" si="3"/>
        <v xml:space="preserve"> </v>
      </c>
      <c r="I48" s="84" t="str">
        <f t="shared" ca="1" si="8"/>
        <v xml:space="preserve"> </v>
      </c>
      <c r="J48" s="84" t="str">
        <f t="shared" ca="1" si="9"/>
        <v xml:space="preserve"> </v>
      </c>
    </row>
    <row r="49" spans="1:10" x14ac:dyDescent="0.3">
      <c r="A49" s="76" t="str">
        <f t="shared" ca="1" si="11"/>
        <v xml:space="preserve"> </v>
      </c>
      <c r="B49" s="77" t="str">
        <f t="shared" ca="1" si="4"/>
        <v xml:space="preserve"> </v>
      </c>
      <c r="C49" s="81" t="str">
        <f t="shared" ca="1" si="5"/>
        <v xml:space="preserve"> </v>
      </c>
      <c r="D49" s="82" t="str">
        <f t="shared" ca="1" si="6"/>
        <v xml:space="preserve"> </v>
      </c>
      <c r="E49" s="83" t="str">
        <f t="shared" ca="1" si="7"/>
        <v xml:space="preserve"> </v>
      </c>
      <c r="F49" s="81" t="str">
        <f t="shared" ca="1" si="10"/>
        <v xml:space="preserve"> </v>
      </c>
      <c r="G49" s="84" t="str">
        <f t="shared" ca="1" si="2"/>
        <v xml:space="preserve"> </v>
      </c>
      <c r="H49" s="84" t="str">
        <f t="shared" ca="1" si="3"/>
        <v xml:space="preserve"> </v>
      </c>
      <c r="I49" s="84" t="str">
        <f t="shared" ca="1" si="8"/>
        <v xml:space="preserve"> </v>
      </c>
      <c r="J49" s="84" t="str">
        <f t="shared" ca="1" si="9"/>
        <v xml:space="preserve"> </v>
      </c>
    </row>
    <row r="50" spans="1:10" x14ac:dyDescent="0.3">
      <c r="A50" s="76" t="str">
        <f t="shared" ca="1" si="11"/>
        <v xml:space="preserve"> </v>
      </c>
      <c r="B50" s="77" t="str">
        <f t="shared" ca="1" si="4"/>
        <v xml:space="preserve"> </v>
      </c>
      <c r="C50" s="81" t="str">
        <f t="shared" ca="1" si="5"/>
        <v xml:space="preserve"> </v>
      </c>
      <c r="D50" s="82" t="str">
        <f t="shared" ca="1" si="6"/>
        <v xml:space="preserve"> </v>
      </c>
      <c r="E50" s="83" t="str">
        <f t="shared" ca="1" si="7"/>
        <v xml:space="preserve"> </v>
      </c>
      <c r="F50" s="81" t="str">
        <f t="shared" ca="1" si="10"/>
        <v xml:space="preserve"> </v>
      </c>
      <c r="G50" s="84" t="str">
        <f t="shared" ca="1" si="2"/>
        <v xml:space="preserve"> </v>
      </c>
      <c r="H50" s="84" t="str">
        <f t="shared" ca="1" si="3"/>
        <v xml:space="preserve"> </v>
      </c>
      <c r="I50" s="84" t="str">
        <f t="shared" ca="1" si="8"/>
        <v xml:space="preserve"> </v>
      </c>
      <c r="J50" s="84" t="str">
        <f t="shared" ca="1" si="9"/>
        <v xml:space="preserve"> </v>
      </c>
    </row>
    <row r="51" spans="1:10" x14ac:dyDescent="0.3">
      <c r="A51" s="76" t="str">
        <f t="shared" ca="1" si="11"/>
        <v xml:space="preserve"> </v>
      </c>
      <c r="B51" s="77" t="str">
        <f t="shared" ca="1" si="4"/>
        <v xml:space="preserve"> </v>
      </c>
      <c r="C51" s="81" t="str">
        <f t="shared" ca="1" si="5"/>
        <v xml:space="preserve"> </v>
      </c>
      <c r="D51" s="82" t="str">
        <f t="shared" ca="1" si="6"/>
        <v xml:space="preserve"> </v>
      </c>
      <c r="E51" s="83" t="str">
        <f t="shared" ca="1" si="7"/>
        <v xml:space="preserve"> </v>
      </c>
      <c r="F51" s="81" t="str">
        <f t="shared" ca="1" si="10"/>
        <v xml:space="preserve"> </v>
      </c>
      <c r="G51" s="84" t="str">
        <f t="shared" ca="1" si="2"/>
        <v xml:space="preserve"> </v>
      </c>
      <c r="H51" s="84" t="str">
        <f t="shared" ca="1" si="3"/>
        <v xml:space="preserve"> </v>
      </c>
      <c r="I51" s="84" t="str">
        <f t="shared" ca="1" si="8"/>
        <v xml:space="preserve"> </v>
      </c>
      <c r="J51" s="84" t="str">
        <f t="shared" ca="1" si="9"/>
        <v xml:space="preserve"> </v>
      </c>
    </row>
    <row r="52" spans="1:10" x14ac:dyDescent="0.3">
      <c r="A52" s="76" t="str">
        <f t="shared" ca="1" si="11"/>
        <v xml:space="preserve"> </v>
      </c>
      <c r="B52" s="77" t="str">
        <f t="shared" ca="1" si="4"/>
        <v xml:space="preserve"> </v>
      </c>
      <c r="C52" s="81" t="str">
        <f t="shared" ca="1" si="5"/>
        <v xml:space="preserve"> </v>
      </c>
      <c r="D52" s="82" t="str">
        <f t="shared" ca="1" si="6"/>
        <v xml:space="preserve"> </v>
      </c>
      <c r="E52" s="83" t="str">
        <f t="shared" ca="1" si="7"/>
        <v xml:space="preserve"> </v>
      </c>
      <c r="F52" s="81" t="str">
        <f t="shared" ca="1" si="10"/>
        <v xml:space="preserve"> </v>
      </c>
      <c r="G52" s="84" t="str">
        <f t="shared" ca="1" si="2"/>
        <v xml:space="preserve"> </v>
      </c>
      <c r="H52" s="84" t="str">
        <f t="shared" ca="1" si="3"/>
        <v xml:space="preserve"> </v>
      </c>
      <c r="I52" s="84" t="str">
        <f t="shared" ca="1" si="8"/>
        <v xml:space="preserve"> </v>
      </c>
      <c r="J52" s="84" t="str">
        <f t="shared" ca="1" si="9"/>
        <v xml:space="preserve"> </v>
      </c>
    </row>
    <row r="53" spans="1:10" x14ac:dyDescent="0.3">
      <c r="A53" s="76" t="str">
        <f t="shared" ca="1" si="11"/>
        <v xml:space="preserve"> </v>
      </c>
      <c r="B53" s="77" t="str">
        <f t="shared" ca="1" si="4"/>
        <v xml:space="preserve"> </v>
      </c>
      <c r="C53" s="81" t="str">
        <f t="shared" ca="1" si="5"/>
        <v xml:space="preserve"> </v>
      </c>
      <c r="D53" s="82" t="str">
        <f t="shared" ca="1" si="6"/>
        <v xml:space="preserve"> </v>
      </c>
      <c r="E53" s="83" t="str">
        <f t="shared" ca="1" si="7"/>
        <v xml:space="preserve"> </v>
      </c>
      <c r="F53" s="81" t="str">
        <f t="shared" ca="1" si="10"/>
        <v xml:space="preserve"> </v>
      </c>
      <c r="G53" s="84" t="str">
        <f t="shared" ca="1" si="2"/>
        <v xml:space="preserve"> </v>
      </c>
      <c r="H53" s="84" t="str">
        <f t="shared" ca="1" si="3"/>
        <v xml:space="preserve"> </v>
      </c>
      <c r="I53" s="84" t="str">
        <f t="shared" ca="1" si="8"/>
        <v xml:space="preserve"> </v>
      </c>
      <c r="J53" s="84" t="str">
        <f t="shared" ca="1" si="9"/>
        <v xml:space="preserve"> </v>
      </c>
    </row>
    <row r="54" spans="1:10" x14ac:dyDescent="0.3">
      <c r="A54" s="76" t="str">
        <f t="shared" ca="1" si="11"/>
        <v xml:space="preserve"> </v>
      </c>
      <c r="B54" s="77" t="str">
        <f t="shared" ca="1" si="4"/>
        <v xml:space="preserve"> </v>
      </c>
      <c r="C54" s="81" t="str">
        <f t="shared" ca="1" si="5"/>
        <v xml:space="preserve"> </v>
      </c>
      <c r="D54" s="82" t="str">
        <f t="shared" ca="1" si="6"/>
        <v xml:space="preserve"> </v>
      </c>
      <c r="E54" s="83" t="str">
        <f t="shared" ca="1" si="7"/>
        <v xml:space="preserve"> </v>
      </c>
      <c r="F54" s="81" t="str">
        <f t="shared" ca="1" si="10"/>
        <v xml:space="preserve"> </v>
      </c>
      <c r="G54" s="84" t="str">
        <f t="shared" ca="1" si="2"/>
        <v xml:space="preserve"> </v>
      </c>
      <c r="H54" s="84" t="str">
        <f t="shared" ca="1" si="3"/>
        <v xml:space="preserve"> </v>
      </c>
      <c r="I54" s="84" t="str">
        <f t="shared" ca="1" si="8"/>
        <v xml:space="preserve"> </v>
      </c>
      <c r="J54" s="84" t="str">
        <f t="shared" ca="1" si="9"/>
        <v xml:space="preserve"> </v>
      </c>
    </row>
    <row r="55" spans="1:10" x14ac:dyDescent="0.3">
      <c r="A55" s="76" t="str">
        <f t="shared" ca="1" si="11"/>
        <v xml:space="preserve"> </v>
      </c>
      <c r="B55" s="77" t="str">
        <f t="shared" ca="1" si="4"/>
        <v xml:space="preserve"> </v>
      </c>
      <c r="C55" s="81" t="str">
        <f t="shared" ca="1" si="5"/>
        <v xml:space="preserve"> </v>
      </c>
      <c r="D55" s="82" t="str">
        <f t="shared" ca="1" si="6"/>
        <v xml:space="preserve"> </v>
      </c>
      <c r="E55" s="83" t="str">
        <f t="shared" ca="1" si="7"/>
        <v xml:space="preserve"> </v>
      </c>
      <c r="F55" s="81" t="str">
        <f t="shared" ca="1" si="10"/>
        <v xml:space="preserve"> </v>
      </c>
      <c r="G55" s="84" t="str">
        <f t="shared" ca="1" si="2"/>
        <v xml:space="preserve"> </v>
      </c>
      <c r="H55" s="84" t="str">
        <f t="shared" ca="1" si="3"/>
        <v xml:space="preserve"> </v>
      </c>
      <c r="I55" s="84" t="str">
        <f t="shared" ca="1" si="8"/>
        <v xml:space="preserve"> </v>
      </c>
      <c r="J55" s="84" t="str">
        <f t="shared" ca="1" si="9"/>
        <v xml:space="preserve"> </v>
      </c>
    </row>
    <row r="56" spans="1:10" x14ac:dyDescent="0.3">
      <c r="A56" s="76" t="str">
        <f t="shared" ca="1" si="11"/>
        <v xml:space="preserve"> </v>
      </c>
      <c r="B56" s="77" t="str">
        <f t="shared" ca="1" si="4"/>
        <v xml:space="preserve"> </v>
      </c>
      <c r="C56" s="81" t="str">
        <f t="shared" ca="1" si="5"/>
        <v xml:space="preserve"> </v>
      </c>
      <c r="D56" s="82" t="str">
        <f t="shared" ca="1" si="6"/>
        <v xml:space="preserve"> </v>
      </c>
      <c r="E56" s="83" t="str">
        <f t="shared" ca="1" si="7"/>
        <v xml:space="preserve"> </v>
      </c>
      <c r="F56" s="81" t="str">
        <f t="shared" ca="1" si="10"/>
        <v xml:space="preserve"> </v>
      </c>
      <c r="G56" s="84" t="str">
        <f t="shared" ca="1" si="2"/>
        <v xml:space="preserve"> </v>
      </c>
      <c r="H56" s="84" t="str">
        <f t="shared" ca="1" si="3"/>
        <v xml:space="preserve"> </v>
      </c>
      <c r="I56" s="84" t="str">
        <f t="shared" ca="1" si="8"/>
        <v xml:space="preserve"> </v>
      </c>
      <c r="J56" s="84" t="str">
        <f t="shared" ca="1" si="9"/>
        <v xml:space="preserve"> </v>
      </c>
    </row>
    <row r="57" spans="1:10" x14ac:dyDescent="0.3">
      <c r="A57" s="76" t="str">
        <f t="shared" ca="1" si="11"/>
        <v xml:space="preserve"> </v>
      </c>
      <c r="B57" s="77" t="str">
        <f t="shared" ca="1" si="4"/>
        <v xml:space="preserve"> </v>
      </c>
      <c r="C57" s="81" t="str">
        <f t="shared" ca="1" si="5"/>
        <v xml:space="preserve"> </v>
      </c>
      <c r="D57" s="82" t="str">
        <f t="shared" ca="1" si="6"/>
        <v xml:space="preserve"> </v>
      </c>
      <c r="E57" s="83" t="str">
        <f t="shared" ca="1" si="7"/>
        <v xml:space="preserve"> </v>
      </c>
      <c r="F57" s="81" t="str">
        <f t="shared" ca="1" si="10"/>
        <v xml:space="preserve"> </v>
      </c>
      <c r="G57" s="84" t="str">
        <f t="shared" ca="1" si="2"/>
        <v xml:space="preserve"> </v>
      </c>
      <c r="H57" s="84" t="str">
        <f t="shared" ca="1" si="3"/>
        <v xml:space="preserve"> </v>
      </c>
      <c r="I57" s="84" t="str">
        <f t="shared" ca="1" si="8"/>
        <v xml:space="preserve"> </v>
      </c>
      <c r="J57" s="84" t="str">
        <f t="shared" ca="1" si="9"/>
        <v xml:space="preserve"> </v>
      </c>
    </row>
    <row r="58" spans="1:10" x14ac:dyDescent="0.3">
      <c r="A58" s="76" t="str">
        <f t="shared" ca="1" si="11"/>
        <v xml:space="preserve"> </v>
      </c>
      <c r="B58" s="77" t="str">
        <f t="shared" ca="1" si="4"/>
        <v xml:space="preserve"> </v>
      </c>
      <c r="C58" s="81" t="str">
        <f t="shared" ca="1" si="5"/>
        <v xml:space="preserve"> </v>
      </c>
      <c r="D58" s="82" t="str">
        <f t="shared" ca="1" si="6"/>
        <v xml:space="preserve"> </v>
      </c>
      <c r="E58" s="83" t="str">
        <f t="shared" ca="1" si="7"/>
        <v xml:space="preserve"> </v>
      </c>
      <c r="F58" s="81" t="str">
        <f t="shared" ca="1" si="10"/>
        <v xml:space="preserve"> </v>
      </c>
      <c r="G58" s="84" t="str">
        <f t="shared" ca="1" si="2"/>
        <v xml:space="preserve"> </v>
      </c>
      <c r="H58" s="84" t="str">
        <f t="shared" ca="1" si="3"/>
        <v xml:space="preserve"> </v>
      </c>
      <c r="I58" s="84" t="str">
        <f t="shared" ca="1" si="8"/>
        <v xml:space="preserve"> </v>
      </c>
      <c r="J58" s="84" t="str">
        <f t="shared" ca="1" si="9"/>
        <v xml:space="preserve"> </v>
      </c>
    </row>
    <row r="59" spans="1:10" x14ac:dyDescent="0.3">
      <c r="A59" s="76" t="str">
        <f t="shared" ca="1" si="11"/>
        <v xml:space="preserve"> </v>
      </c>
      <c r="B59" s="77" t="str">
        <f t="shared" ca="1" si="4"/>
        <v xml:space="preserve"> </v>
      </c>
      <c r="C59" s="81" t="str">
        <f t="shared" ca="1" si="5"/>
        <v xml:space="preserve"> </v>
      </c>
      <c r="D59" s="82" t="str">
        <f t="shared" ca="1" si="6"/>
        <v xml:space="preserve"> </v>
      </c>
      <c r="E59" s="83" t="str">
        <f t="shared" ca="1" si="7"/>
        <v xml:space="preserve"> </v>
      </c>
      <c r="F59" s="81" t="str">
        <f t="shared" ca="1" si="10"/>
        <v xml:space="preserve"> </v>
      </c>
      <c r="G59" s="84" t="str">
        <f t="shared" ca="1" si="2"/>
        <v xml:space="preserve"> </v>
      </c>
      <c r="H59" s="84" t="str">
        <f t="shared" ca="1" si="3"/>
        <v xml:space="preserve"> </v>
      </c>
      <c r="I59" s="84" t="str">
        <f t="shared" ca="1" si="8"/>
        <v xml:space="preserve"> </v>
      </c>
      <c r="J59" s="84" t="str">
        <f t="shared" ca="1" si="9"/>
        <v xml:space="preserve"> </v>
      </c>
    </row>
    <row r="60" spans="1:10" x14ac:dyDescent="0.3">
      <c r="A60" s="76" t="str">
        <f t="shared" ca="1" si="11"/>
        <v xml:space="preserve"> </v>
      </c>
      <c r="B60" s="77" t="str">
        <f t="shared" ca="1" si="4"/>
        <v xml:space="preserve"> </v>
      </c>
      <c r="C60" s="81" t="str">
        <f t="shared" ca="1" si="5"/>
        <v xml:space="preserve"> </v>
      </c>
      <c r="D60" s="82" t="str">
        <f t="shared" ca="1" si="6"/>
        <v xml:space="preserve"> </v>
      </c>
      <c r="E60" s="83" t="str">
        <f t="shared" ca="1" si="7"/>
        <v xml:space="preserve"> </v>
      </c>
      <c r="F60" s="81" t="str">
        <f t="shared" ca="1" si="10"/>
        <v xml:space="preserve"> </v>
      </c>
      <c r="G60" s="84" t="str">
        <f t="shared" ca="1" si="2"/>
        <v xml:space="preserve"> </v>
      </c>
      <c r="H60" s="84" t="str">
        <f t="shared" ca="1" si="3"/>
        <v xml:space="preserve"> </v>
      </c>
      <c r="I60" s="84" t="str">
        <f t="shared" ca="1" si="8"/>
        <v xml:space="preserve"> </v>
      </c>
      <c r="J60" s="84" t="str">
        <f t="shared" ca="1" si="9"/>
        <v xml:space="preserve"> </v>
      </c>
    </row>
    <row r="61" spans="1:10" x14ac:dyDescent="0.3">
      <c r="A61" s="76" t="str">
        <f t="shared" ca="1" si="11"/>
        <v xml:space="preserve"> </v>
      </c>
      <c r="B61" s="77" t="str">
        <f t="shared" ca="1" si="4"/>
        <v xml:space="preserve"> </v>
      </c>
      <c r="C61" s="81" t="str">
        <f t="shared" ca="1" si="5"/>
        <v xml:space="preserve"> </v>
      </c>
      <c r="D61" s="82" t="str">
        <f t="shared" ca="1" si="6"/>
        <v xml:space="preserve"> </v>
      </c>
      <c r="E61" s="83" t="str">
        <f t="shared" ca="1" si="7"/>
        <v xml:space="preserve"> </v>
      </c>
      <c r="F61" s="81" t="str">
        <f t="shared" ca="1" si="10"/>
        <v xml:space="preserve"> </v>
      </c>
      <c r="G61" s="84" t="str">
        <f t="shared" ca="1" si="2"/>
        <v xml:space="preserve"> </v>
      </c>
      <c r="H61" s="84" t="str">
        <f t="shared" ca="1" si="3"/>
        <v xml:space="preserve"> </v>
      </c>
      <c r="I61" s="84" t="str">
        <f t="shared" ca="1" si="8"/>
        <v xml:space="preserve"> </v>
      </c>
      <c r="J61" s="84" t="str">
        <f t="shared" ca="1" si="9"/>
        <v xml:space="preserve"> </v>
      </c>
    </row>
    <row r="62" spans="1:10" x14ac:dyDescent="0.3">
      <c r="A62" s="76" t="str">
        <f t="shared" ca="1" si="11"/>
        <v xml:space="preserve"> </v>
      </c>
      <c r="B62" s="77" t="str">
        <f t="shared" ca="1" si="4"/>
        <v xml:space="preserve"> </v>
      </c>
      <c r="C62" s="81" t="str">
        <f t="shared" ca="1" si="5"/>
        <v xml:space="preserve"> </v>
      </c>
      <c r="D62" s="82" t="str">
        <f t="shared" ca="1" si="6"/>
        <v xml:space="preserve"> </v>
      </c>
      <c r="E62" s="83" t="str">
        <f t="shared" ca="1" si="7"/>
        <v xml:space="preserve"> </v>
      </c>
      <c r="F62" s="81" t="str">
        <f t="shared" ca="1" si="10"/>
        <v xml:space="preserve"> </v>
      </c>
      <c r="G62" s="84" t="str">
        <f t="shared" ca="1" si="2"/>
        <v xml:space="preserve"> </v>
      </c>
      <c r="H62" s="84" t="str">
        <f t="shared" ca="1" si="3"/>
        <v xml:space="preserve"> </v>
      </c>
      <c r="I62" s="84" t="str">
        <f t="shared" ca="1" si="8"/>
        <v xml:space="preserve"> </v>
      </c>
      <c r="J62" s="84" t="str">
        <f t="shared" ca="1" si="9"/>
        <v xml:space="preserve"> </v>
      </c>
    </row>
    <row r="63" spans="1:10" x14ac:dyDescent="0.3">
      <c r="A63" s="76" t="str">
        <f t="shared" ca="1" si="11"/>
        <v xml:space="preserve"> </v>
      </c>
      <c r="B63" s="77" t="str">
        <f t="shared" ca="1" si="4"/>
        <v xml:space="preserve"> </v>
      </c>
      <c r="C63" s="81" t="str">
        <f t="shared" ca="1" si="5"/>
        <v xml:space="preserve"> </v>
      </c>
      <c r="D63" s="82" t="str">
        <f t="shared" ca="1" si="6"/>
        <v xml:space="preserve"> </v>
      </c>
      <c r="E63" s="83" t="str">
        <f t="shared" ca="1" si="7"/>
        <v xml:space="preserve"> </v>
      </c>
      <c r="F63" s="81" t="str">
        <f t="shared" ca="1" si="10"/>
        <v xml:space="preserve"> </v>
      </c>
      <c r="G63" s="84" t="str">
        <f t="shared" ca="1" si="2"/>
        <v xml:space="preserve"> </v>
      </c>
      <c r="H63" s="84" t="str">
        <f t="shared" ca="1" si="3"/>
        <v xml:space="preserve"> </v>
      </c>
      <c r="I63" s="84" t="str">
        <f t="shared" ca="1" si="8"/>
        <v xml:space="preserve"> </v>
      </c>
      <c r="J63" s="84" t="str">
        <f t="shared" ca="1" si="9"/>
        <v xml:space="preserve"> </v>
      </c>
    </row>
    <row r="64" spans="1:10" x14ac:dyDescent="0.3">
      <c r="A64" s="76" t="str">
        <f t="shared" ca="1" si="11"/>
        <v xml:space="preserve"> </v>
      </c>
      <c r="B64" s="77" t="str">
        <f t="shared" ca="1" si="4"/>
        <v xml:space="preserve"> </v>
      </c>
      <c r="C64" s="81" t="str">
        <f t="shared" ca="1" si="5"/>
        <v xml:space="preserve"> </v>
      </c>
      <c r="D64" s="82" t="str">
        <f t="shared" ca="1" si="6"/>
        <v xml:space="preserve"> </v>
      </c>
      <c r="E64" s="83" t="str">
        <f t="shared" ca="1" si="7"/>
        <v xml:space="preserve"> </v>
      </c>
      <c r="F64" s="81" t="str">
        <f t="shared" ca="1" si="10"/>
        <v xml:space="preserve"> </v>
      </c>
      <c r="G64" s="84" t="str">
        <f t="shared" ca="1" si="2"/>
        <v xml:space="preserve"> </v>
      </c>
      <c r="H64" s="84" t="str">
        <f t="shared" ca="1" si="3"/>
        <v xml:space="preserve"> </v>
      </c>
      <c r="I64" s="84" t="str">
        <f t="shared" ca="1" si="8"/>
        <v xml:space="preserve"> </v>
      </c>
      <c r="J64" s="84" t="str">
        <f t="shared" ca="1" si="9"/>
        <v xml:space="preserve"> </v>
      </c>
    </row>
    <row r="65" spans="1:10" x14ac:dyDescent="0.3">
      <c r="A65" s="76" t="str">
        <f t="shared" ca="1" si="11"/>
        <v xml:space="preserve"> </v>
      </c>
      <c r="B65" s="77" t="str">
        <f t="shared" ca="1" si="4"/>
        <v xml:space="preserve"> </v>
      </c>
      <c r="C65" s="81" t="str">
        <f t="shared" ca="1" si="5"/>
        <v xml:space="preserve"> </v>
      </c>
      <c r="D65" s="82" t="str">
        <f t="shared" ca="1" si="6"/>
        <v xml:space="preserve"> </v>
      </c>
      <c r="E65" s="83" t="str">
        <f t="shared" ca="1" si="7"/>
        <v xml:space="preserve"> </v>
      </c>
      <c r="F65" s="81" t="str">
        <f t="shared" ca="1" si="10"/>
        <v xml:space="preserve"> </v>
      </c>
      <c r="G65" s="84" t="str">
        <f t="shared" ca="1" si="2"/>
        <v xml:space="preserve"> </v>
      </c>
      <c r="H65" s="84" t="str">
        <f t="shared" ca="1" si="3"/>
        <v xml:space="preserve"> </v>
      </c>
      <c r="I65" s="84" t="str">
        <f t="shared" ca="1" si="8"/>
        <v xml:space="preserve"> </v>
      </c>
      <c r="J65" s="84" t="str">
        <f t="shared" ca="1" si="9"/>
        <v xml:space="preserve"> </v>
      </c>
    </row>
    <row r="66" spans="1:10" x14ac:dyDescent="0.3">
      <c r="A66" s="76" t="str">
        <f t="shared" ca="1" si="11"/>
        <v xml:space="preserve"> </v>
      </c>
      <c r="B66" s="77" t="str">
        <f t="shared" ca="1" si="4"/>
        <v xml:space="preserve"> </v>
      </c>
      <c r="C66" s="81" t="str">
        <f t="shared" ca="1" si="5"/>
        <v xml:space="preserve"> </v>
      </c>
      <c r="D66" s="82" t="str">
        <f t="shared" ca="1" si="6"/>
        <v xml:space="preserve"> </v>
      </c>
      <c r="E66" s="83" t="str">
        <f t="shared" ca="1" si="7"/>
        <v xml:space="preserve"> </v>
      </c>
      <c r="F66" s="81" t="str">
        <f t="shared" ca="1" si="10"/>
        <v xml:space="preserve"> </v>
      </c>
      <c r="G66" s="84" t="str">
        <f t="shared" ca="1" si="2"/>
        <v xml:space="preserve"> </v>
      </c>
      <c r="H66" s="84" t="str">
        <f t="shared" ca="1" si="3"/>
        <v xml:space="preserve"> </v>
      </c>
      <c r="I66" s="84" t="str">
        <f t="shared" ca="1" si="8"/>
        <v xml:space="preserve"> </v>
      </c>
      <c r="J66" s="84" t="str">
        <f t="shared" ca="1" si="9"/>
        <v xml:space="preserve"> </v>
      </c>
    </row>
    <row r="67" spans="1:10" x14ac:dyDescent="0.3">
      <c r="A67" s="76" t="str">
        <f t="shared" ca="1" si="11"/>
        <v xml:space="preserve"> </v>
      </c>
      <c r="B67" s="77" t="str">
        <f t="shared" ca="1" si="4"/>
        <v xml:space="preserve"> </v>
      </c>
      <c r="C67" s="81" t="str">
        <f t="shared" ca="1" si="5"/>
        <v xml:space="preserve"> </v>
      </c>
      <c r="D67" s="82" t="str">
        <f t="shared" ca="1" si="6"/>
        <v xml:space="preserve"> </v>
      </c>
      <c r="E67" s="83" t="str">
        <f t="shared" ca="1" si="7"/>
        <v xml:space="preserve"> </v>
      </c>
      <c r="F67" s="81" t="str">
        <f t="shared" ca="1" si="10"/>
        <v xml:space="preserve"> </v>
      </c>
      <c r="G67" s="84" t="str">
        <f t="shared" ca="1" si="2"/>
        <v xml:space="preserve"> </v>
      </c>
      <c r="H67" s="84" t="str">
        <f t="shared" ca="1" si="3"/>
        <v xml:space="preserve"> </v>
      </c>
      <c r="I67" s="84" t="str">
        <f t="shared" ca="1" si="8"/>
        <v xml:space="preserve"> </v>
      </c>
      <c r="J67" s="84" t="str">
        <f t="shared" ca="1" si="9"/>
        <v xml:space="preserve"> </v>
      </c>
    </row>
    <row r="68" spans="1:10" x14ac:dyDescent="0.3">
      <c r="A68" s="76" t="str">
        <f t="shared" ca="1" si="11"/>
        <v xml:space="preserve"> </v>
      </c>
      <c r="B68" s="77" t="str">
        <f t="shared" ca="1" si="4"/>
        <v xml:space="preserve"> </v>
      </c>
      <c r="C68" s="81" t="str">
        <f t="shared" ca="1" si="5"/>
        <v xml:space="preserve"> </v>
      </c>
      <c r="D68" s="82" t="str">
        <f t="shared" ca="1" si="6"/>
        <v xml:space="preserve"> </v>
      </c>
      <c r="E68" s="83" t="str">
        <f t="shared" ca="1" si="7"/>
        <v xml:space="preserve"> </v>
      </c>
      <c r="F68" s="81" t="str">
        <f t="shared" ca="1" si="10"/>
        <v xml:space="preserve"> </v>
      </c>
      <c r="G68" s="84" t="str">
        <f t="shared" ca="1" si="2"/>
        <v xml:space="preserve"> </v>
      </c>
      <c r="H68" s="84" t="str">
        <f t="shared" ca="1" si="3"/>
        <v xml:space="preserve"> </v>
      </c>
      <c r="I68" s="84" t="str">
        <f t="shared" ca="1" si="8"/>
        <v xml:space="preserve"> </v>
      </c>
      <c r="J68" s="84" t="str">
        <f t="shared" ca="1" si="9"/>
        <v xml:space="preserve"> </v>
      </c>
    </row>
    <row r="69" spans="1:10" x14ac:dyDescent="0.3">
      <c r="A69" s="76" t="str">
        <f t="shared" ca="1" si="11"/>
        <v xml:space="preserve"> </v>
      </c>
      <c r="B69" s="77" t="str">
        <f t="shared" ca="1" si="4"/>
        <v xml:space="preserve"> </v>
      </c>
      <c r="C69" s="81" t="str">
        <f t="shared" ca="1" si="5"/>
        <v xml:space="preserve"> </v>
      </c>
      <c r="D69" s="82" t="str">
        <f t="shared" ca="1" si="6"/>
        <v xml:space="preserve"> </v>
      </c>
      <c r="E69" s="83" t="str">
        <f t="shared" ca="1" si="7"/>
        <v xml:space="preserve"> </v>
      </c>
      <c r="F69" s="81" t="str">
        <f t="shared" ca="1" si="10"/>
        <v xml:space="preserve"> </v>
      </c>
      <c r="G69" s="84" t="str">
        <f t="shared" ca="1" si="2"/>
        <v xml:space="preserve"> </v>
      </c>
      <c r="H69" s="84" t="str">
        <f t="shared" ca="1" si="3"/>
        <v xml:space="preserve"> </v>
      </c>
      <c r="I69" s="84" t="str">
        <f t="shared" ca="1" si="8"/>
        <v xml:space="preserve"> </v>
      </c>
      <c r="J69" s="84" t="str">
        <f t="shared" ca="1" si="9"/>
        <v xml:space="preserve"> </v>
      </c>
    </row>
    <row r="70" spans="1:10" x14ac:dyDescent="0.3">
      <c r="C70" s="73">
        <v>999</v>
      </c>
    </row>
  </sheetData>
  <sheetProtection algorithmName="SHA-512" hashValue="r5Gsnpst6+v/A/G4Sma+LHtV3u3M5wy0Q3ZWLGL6pPAdxLYB2SiPFFcwlNeTOXDGPFb5IRvIu7vWBaXOsf+WGg==" saltValue="cWJSc+p3ac+vanPHr10+mQ==" spinCount="100000" sheet="1" objects="1" scenarios="1"/>
  <mergeCells count="3">
    <mergeCell ref="E7:J7"/>
    <mergeCell ref="F5:J5"/>
    <mergeCell ref="C5:E5"/>
  </mergeCells>
  <conditionalFormatting sqref="I10:J69 A10:F69">
    <cfRule type="cellIs" dxfId="15" priority="2" operator="notEqual">
      <formula>" "</formula>
    </cfRule>
  </conditionalFormatting>
  <conditionalFormatting sqref="G10:H69">
    <cfRule type="cellIs" dxfId="14" priority="1" operator="notEqual">
      <formula>" "</formula>
    </cfRule>
  </conditionalFormatting>
  <printOptions horizontalCentered="1"/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C041DB-AD88-42FA-8B2B-9E5269C2A9E4}">
          <x14:formula1>
            <xm:f>Classes!$A$2:$A$21</xm:f>
          </x14:formula1>
          <xm:sqref>D7:D8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0753-2A4C-4D58-832B-F37879714D3A}">
  <dimension ref="A1:I636"/>
  <sheetViews>
    <sheetView zoomScaleNormal="100" workbookViewId="0">
      <pane ySplit="1" topLeftCell="A78" activePane="bottomLeft" state="frozen"/>
      <selection pane="bottomLeft" activeCell="F89" sqref="F89"/>
    </sheetView>
  </sheetViews>
  <sheetFormatPr defaultRowHeight="15" x14ac:dyDescent="0.25"/>
  <cols>
    <col min="1" max="1" width="8.7109375" style="23" bestFit="1" customWidth="1"/>
    <col min="2" max="2" width="18.5703125" style="9" bestFit="1" customWidth="1"/>
    <col min="3" max="3" width="18.7109375" style="9" bestFit="1" customWidth="1"/>
    <col min="4" max="4" width="8.85546875" style="17" bestFit="1" customWidth="1"/>
    <col min="5" max="5" width="6.28515625" style="18" bestFit="1" customWidth="1"/>
    <col min="6" max="7" width="7.42578125" style="17" bestFit="1" customWidth="1"/>
    <col min="8" max="8" width="8.7109375" style="16" bestFit="1" customWidth="1"/>
    <col min="9" max="9" width="10.42578125" style="16" bestFit="1" customWidth="1"/>
    <col min="10" max="16384" width="9.140625" style="9"/>
  </cols>
  <sheetData>
    <row r="1" spans="1:9" ht="45" x14ac:dyDescent="0.25">
      <c r="A1" s="5" t="s">
        <v>5</v>
      </c>
      <c r="B1" s="6" t="s">
        <v>0</v>
      </c>
      <c r="C1" s="6" t="s">
        <v>53</v>
      </c>
      <c r="D1" s="7" t="s">
        <v>4</v>
      </c>
      <c r="E1" s="8" t="s">
        <v>2</v>
      </c>
      <c r="F1" s="7" t="s">
        <v>3</v>
      </c>
      <c r="G1" s="7" t="s">
        <v>760</v>
      </c>
      <c r="H1" s="6" t="s">
        <v>1</v>
      </c>
      <c r="I1" s="6" t="s">
        <v>95</v>
      </c>
    </row>
    <row r="2" spans="1:9" x14ac:dyDescent="0.25">
      <c r="A2" s="21">
        <v>1948</v>
      </c>
      <c r="B2" s="10" t="s">
        <v>102</v>
      </c>
      <c r="C2" s="10" t="s">
        <v>103</v>
      </c>
      <c r="D2" s="11" t="s">
        <v>814</v>
      </c>
      <c r="E2" s="11" t="s">
        <v>815</v>
      </c>
      <c r="F2" s="20">
        <v>0.96830000000000005</v>
      </c>
      <c r="G2" s="20" t="s">
        <v>817</v>
      </c>
      <c r="H2" s="19">
        <v>2017</v>
      </c>
      <c r="I2" s="11" t="s">
        <v>42</v>
      </c>
    </row>
    <row r="3" spans="1:9" x14ac:dyDescent="0.25">
      <c r="A3" s="21">
        <v>1952</v>
      </c>
      <c r="B3" s="10" t="s">
        <v>104</v>
      </c>
      <c r="C3" s="10" t="s">
        <v>105</v>
      </c>
      <c r="D3" s="11" t="s">
        <v>814</v>
      </c>
      <c r="E3" s="11" t="s">
        <v>815</v>
      </c>
      <c r="F3" s="20">
        <v>0.81289999999999996</v>
      </c>
      <c r="G3" s="20" t="s">
        <v>817</v>
      </c>
      <c r="H3" s="19">
        <v>2017</v>
      </c>
      <c r="I3" s="11" t="s">
        <v>42</v>
      </c>
    </row>
    <row r="4" spans="1:9" x14ac:dyDescent="0.25">
      <c r="A4" s="21">
        <v>3276</v>
      </c>
      <c r="B4" s="10" t="s">
        <v>106</v>
      </c>
      <c r="C4" s="10" t="s">
        <v>107</v>
      </c>
      <c r="D4" s="11" t="s">
        <v>814</v>
      </c>
      <c r="E4" s="11" t="s">
        <v>815</v>
      </c>
      <c r="F4" s="20">
        <v>0.79769999999999996</v>
      </c>
      <c r="G4" s="20" t="s">
        <v>817</v>
      </c>
      <c r="H4" s="19">
        <v>2017</v>
      </c>
      <c r="I4" s="11" t="s">
        <v>42</v>
      </c>
    </row>
    <row r="5" spans="1:9" x14ac:dyDescent="0.25">
      <c r="A5" s="21">
        <v>20</v>
      </c>
      <c r="B5" s="10" t="s">
        <v>108</v>
      </c>
      <c r="C5" s="10" t="s">
        <v>109</v>
      </c>
      <c r="D5" s="11" t="s">
        <v>814</v>
      </c>
      <c r="E5" s="11" t="s">
        <v>815</v>
      </c>
      <c r="F5" s="20">
        <v>0.79979999999999996</v>
      </c>
      <c r="G5" s="20" t="s">
        <v>817</v>
      </c>
      <c r="H5" s="19">
        <v>2017</v>
      </c>
      <c r="I5" s="11" t="s">
        <v>42</v>
      </c>
    </row>
    <row r="6" spans="1:9" x14ac:dyDescent="0.25">
      <c r="A6" s="21">
        <v>9991011</v>
      </c>
      <c r="B6" s="10" t="s">
        <v>110</v>
      </c>
      <c r="C6" s="10" t="s">
        <v>30</v>
      </c>
      <c r="D6" s="11" t="s">
        <v>814</v>
      </c>
      <c r="E6" s="11" t="s">
        <v>815</v>
      </c>
      <c r="F6" s="20">
        <v>2.0379</v>
      </c>
      <c r="G6" s="20" t="s">
        <v>817</v>
      </c>
      <c r="H6" s="19">
        <v>2017</v>
      </c>
      <c r="I6" s="11" t="s">
        <v>42</v>
      </c>
    </row>
    <row r="7" spans="1:9" x14ac:dyDescent="0.25">
      <c r="A7" s="21">
        <v>9991121</v>
      </c>
      <c r="B7" s="10" t="s">
        <v>111</v>
      </c>
      <c r="C7" s="10" t="s">
        <v>112</v>
      </c>
      <c r="D7" s="11" t="s">
        <v>814</v>
      </c>
      <c r="E7" s="11" t="s">
        <v>815</v>
      </c>
      <c r="F7" s="20">
        <v>0.8306</v>
      </c>
      <c r="G7" s="20" t="s">
        <v>817</v>
      </c>
      <c r="H7" s="19">
        <v>2017</v>
      </c>
      <c r="I7" s="11" t="s">
        <v>42</v>
      </c>
    </row>
    <row r="8" spans="1:9" x14ac:dyDescent="0.25">
      <c r="A8" s="22">
        <v>17</v>
      </c>
      <c r="B8" s="2" t="s">
        <v>973</v>
      </c>
      <c r="C8" s="13" t="s">
        <v>15</v>
      </c>
      <c r="D8" s="11" t="s">
        <v>814</v>
      </c>
      <c r="E8" s="11" t="s">
        <v>815</v>
      </c>
      <c r="F8" s="14" t="s">
        <v>816</v>
      </c>
      <c r="G8" s="14">
        <v>1</v>
      </c>
      <c r="H8" s="19">
        <v>2017</v>
      </c>
      <c r="I8" s="12" t="s">
        <v>761</v>
      </c>
    </row>
    <row r="9" spans="1:9" x14ac:dyDescent="0.25">
      <c r="A9" s="21">
        <v>1785</v>
      </c>
      <c r="B9" s="10" t="s">
        <v>715</v>
      </c>
      <c r="C9" s="10" t="s">
        <v>113</v>
      </c>
      <c r="D9" s="11" t="s">
        <v>814</v>
      </c>
      <c r="E9" s="11" t="s">
        <v>815</v>
      </c>
      <c r="F9" s="20">
        <v>0.81189999999999996</v>
      </c>
      <c r="G9" s="20" t="s">
        <v>817</v>
      </c>
      <c r="H9" s="19">
        <v>2017</v>
      </c>
      <c r="I9" s="11" t="s">
        <v>42</v>
      </c>
    </row>
    <row r="10" spans="1:9" x14ac:dyDescent="0.25">
      <c r="A10" s="21">
        <v>32</v>
      </c>
      <c r="B10" s="10" t="s">
        <v>114</v>
      </c>
      <c r="C10" s="10" t="s">
        <v>17</v>
      </c>
      <c r="D10" s="11" t="s">
        <v>814</v>
      </c>
      <c r="E10" s="11">
        <v>0.86399999999999999</v>
      </c>
      <c r="F10" s="20">
        <v>0.85840000000000005</v>
      </c>
      <c r="G10" s="20" t="s">
        <v>817</v>
      </c>
      <c r="H10" s="19">
        <v>2017</v>
      </c>
      <c r="I10" s="11" t="s">
        <v>742</v>
      </c>
    </row>
    <row r="11" spans="1:9" x14ac:dyDescent="0.25">
      <c r="A11" s="21">
        <v>2249</v>
      </c>
      <c r="B11" s="10" t="s">
        <v>904</v>
      </c>
      <c r="C11" s="10" t="s">
        <v>34</v>
      </c>
      <c r="D11" s="11" t="s">
        <v>814</v>
      </c>
      <c r="E11" s="11" t="s">
        <v>815</v>
      </c>
      <c r="F11" s="20">
        <v>0.93669999999999998</v>
      </c>
      <c r="G11" s="20" t="s">
        <v>817</v>
      </c>
      <c r="H11" s="19">
        <v>2017</v>
      </c>
      <c r="I11" s="11" t="s">
        <v>761</v>
      </c>
    </row>
    <row r="12" spans="1:9" x14ac:dyDescent="0.25">
      <c r="A12" s="21">
        <v>2249</v>
      </c>
      <c r="B12" s="10" t="s">
        <v>115</v>
      </c>
      <c r="C12" s="10" t="s">
        <v>34</v>
      </c>
      <c r="D12" s="11" t="s">
        <v>814</v>
      </c>
      <c r="E12" s="11" t="s">
        <v>815</v>
      </c>
      <c r="F12" s="20">
        <v>0.92479999999999996</v>
      </c>
      <c r="G12" s="20" t="s">
        <v>817</v>
      </c>
      <c r="H12" s="19">
        <v>2017</v>
      </c>
      <c r="I12" s="11" t="s">
        <v>42</v>
      </c>
    </row>
    <row r="13" spans="1:9" x14ac:dyDescent="0.25">
      <c r="A13" s="21">
        <v>1497</v>
      </c>
      <c r="B13" s="10" t="s">
        <v>116</v>
      </c>
      <c r="C13" s="10" t="s">
        <v>117</v>
      </c>
      <c r="D13" s="11" t="s">
        <v>814</v>
      </c>
      <c r="E13" s="11" t="s">
        <v>815</v>
      </c>
      <c r="F13" s="20">
        <v>0.92090000000000005</v>
      </c>
      <c r="G13" s="20" t="s">
        <v>817</v>
      </c>
      <c r="H13" s="19">
        <v>2017</v>
      </c>
      <c r="I13" s="11" t="s">
        <v>42</v>
      </c>
    </row>
    <row r="14" spans="1:9" x14ac:dyDescent="0.25">
      <c r="A14" s="21">
        <v>3152</v>
      </c>
      <c r="B14" s="10" t="s">
        <v>118</v>
      </c>
      <c r="C14" s="10" t="s">
        <v>119</v>
      </c>
      <c r="D14" s="11" t="s">
        <v>814</v>
      </c>
      <c r="E14" s="11" t="s">
        <v>815</v>
      </c>
      <c r="F14" s="20">
        <v>0.79830000000000001</v>
      </c>
      <c r="G14" s="20" t="s">
        <v>817</v>
      </c>
      <c r="H14" s="19">
        <v>2017</v>
      </c>
      <c r="I14" s="11" t="s">
        <v>42</v>
      </c>
    </row>
    <row r="15" spans="1:9" x14ac:dyDescent="0.25">
      <c r="A15" s="21">
        <v>5245</v>
      </c>
      <c r="B15" s="10" t="s">
        <v>120</v>
      </c>
      <c r="C15" s="10" t="s">
        <v>30</v>
      </c>
      <c r="D15" s="11" t="s">
        <v>814</v>
      </c>
      <c r="E15" s="11" t="s">
        <v>815</v>
      </c>
      <c r="F15" s="20">
        <v>0.8528</v>
      </c>
      <c r="G15" s="20" t="s">
        <v>817</v>
      </c>
      <c r="H15" s="19">
        <v>2017</v>
      </c>
      <c r="I15" s="11" t="s">
        <v>42</v>
      </c>
    </row>
    <row r="16" spans="1:9" x14ac:dyDescent="0.25">
      <c r="A16" s="22">
        <v>41</v>
      </c>
      <c r="B16" s="2" t="s">
        <v>972</v>
      </c>
      <c r="C16" s="13" t="s">
        <v>15</v>
      </c>
      <c r="D16" s="11" t="s">
        <v>814</v>
      </c>
      <c r="E16" s="11" t="s">
        <v>815</v>
      </c>
      <c r="F16" s="14" t="s">
        <v>816</v>
      </c>
      <c r="G16" s="14">
        <v>1</v>
      </c>
      <c r="H16" s="19">
        <v>2017</v>
      </c>
      <c r="I16" s="12" t="s">
        <v>761</v>
      </c>
    </row>
    <row r="17" spans="1:9" x14ac:dyDescent="0.25">
      <c r="A17" s="21">
        <v>9991108</v>
      </c>
      <c r="B17" s="10" t="s">
        <v>121</v>
      </c>
      <c r="C17" s="10" t="s">
        <v>122</v>
      </c>
      <c r="D17" s="11" t="s">
        <v>814</v>
      </c>
      <c r="E17" s="11" t="s">
        <v>815</v>
      </c>
      <c r="F17" s="20">
        <v>0.84589999999999999</v>
      </c>
      <c r="G17" s="20" t="s">
        <v>817</v>
      </c>
      <c r="H17" s="19">
        <v>2017</v>
      </c>
      <c r="I17" s="11" t="s">
        <v>42</v>
      </c>
    </row>
    <row r="18" spans="1:9" x14ac:dyDescent="0.25">
      <c r="A18" s="22">
        <v>39</v>
      </c>
      <c r="B18" s="2" t="s">
        <v>976</v>
      </c>
      <c r="C18" s="13" t="s">
        <v>15</v>
      </c>
      <c r="D18" s="11" t="s">
        <v>814</v>
      </c>
      <c r="E18" s="11" t="s">
        <v>815</v>
      </c>
      <c r="F18" s="14" t="s">
        <v>816</v>
      </c>
      <c r="G18" s="14">
        <v>1</v>
      </c>
      <c r="H18" s="19">
        <v>2017</v>
      </c>
      <c r="I18" s="12" t="s">
        <v>761</v>
      </c>
    </row>
    <row r="19" spans="1:9" x14ac:dyDescent="0.25">
      <c r="A19" s="22">
        <v>40</v>
      </c>
      <c r="B19" s="2" t="s">
        <v>971</v>
      </c>
      <c r="C19" s="13" t="s">
        <v>15</v>
      </c>
      <c r="D19" s="11" t="s">
        <v>814</v>
      </c>
      <c r="E19" s="11" t="s">
        <v>815</v>
      </c>
      <c r="F19" s="14" t="s">
        <v>816</v>
      </c>
      <c r="G19" s="14">
        <v>1</v>
      </c>
      <c r="H19" s="19">
        <v>2017</v>
      </c>
      <c r="I19" s="12" t="s">
        <v>761</v>
      </c>
    </row>
    <row r="20" spans="1:9" x14ac:dyDescent="0.25">
      <c r="A20" s="22">
        <v>3940</v>
      </c>
      <c r="B20" s="2" t="s">
        <v>975</v>
      </c>
      <c r="C20" s="13" t="s">
        <v>15</v>
      </c>
      <c r="D20" s="11" t="s">
        <v>814</v>
      </c>
      <c r="E20" s="11" t="s">
        <v>815</v>
      </c>
      <c r="F20" s="14" t="s">
        <v>816</v>
      </c>
      <c r="G20" s="14">
        <v>1</v>
      </c>
      <c r="H20" s="19">
        <v>2017</v>
      </c>
      <c r="I20" s="12" t="s">
        <v>761</v>
      </c>
    </row>
    <row r="21" spans="1:9" x14ac:dyDescent="0.25">
      <c r="A21" s="21" t="s">
        <v>813</v>
      </c>
      <c r="B21" s="10" t="s">
        <v>123</v>
      </c>
      <c r="C21" s="10" t="s">
        <v>28</v>
      </c>
      <c r="D21" s="11" t="s">
        <v>814</v>
      </c>
      <c r="E21" s="11" t="s">
        <v>815</v>
      </c>
      <c r="F21" s="20">
        <v>0.92559999999999998</v>
      </c>
      <c r="G21" s="20" t="s">
        <v>817</v>
      </c>
      <c r="H21" s="19">
        <v>2017</v>
      </c>
      <c r="I21" s="11" t="s">
        <v>42</v>
      </c>
    </row>
    <row r="22" spans="1:9" x14ac:dyDescent="0.25">
      <c r="A22" s="21">
        <v>9991146</v>
      </c>
      <c r="B22" s="10" t="s">
        <v>124</v>
      </c>
      <c r="C22" s="10" t="s">
        <v>94</v>
      </c>
      <c r="D22" s="11" t="s">
        <v>814</v>
      </c>
      <c r="E22" s="11" t="s">
        <v>815</v>
      </c>
      <c r="F22" s="20">
        <v>0.81850000000000001</v>
      </c>
      <c r="G22" s="20" t="s">
        <v>817</v>
      </c>
      <c r="H22" s="19">
        <v>2017</v>
      </c>
      <c r="I22" s="11" t="s">
        <v>42</v>
      </c>
    </row>
    <row r="23" spans="1:9" x14ac:dyDescent="0.25">
      <c r="A23" s="21">
        <v>2162</v>
      </c>
      <c r="B23" s="10" t="s">
        <v>125</v>
      </c>
      <c r="C23" s="10" t="s">
        <v>34</v>
      </c>
      <c r="D23" s="11" t="s">
        <v>814</v>
      </c>
      <c r="E23" s="11" t="s">
        <v>815</v>
      </c>
      <c r="F23" s="20">
        <v>0.96719999999999995</v>
      </c>
      <c r="G23" s="20" t="s">
        <v>817</v>
      </c>
      <c r="H23" s="19">
        <v>2017</v>
      </c>
      <c r="I23" s="11" t="s">
        <v>42</v>
      </c>
    </row>
    <row r="24" spans="1:9" x14ac:dyDescent="0.25">
      <c r="A24" s="21">
        <v>3590</v>
      </c>
      <c r="B24" s="10" t="s">
        <v>126</v>
      </c>
      <c r="C24" s="10" t="s">
        <v>127</v>
      </c>
      <c r="D24" s="11" t="s">
        <v>814</v>
      </c>
      <c r="E24" s="11" t="s">
        <v>815</v>
      </c>
      <c r="F24" s="20">
        <v>0.83730000000000004</v>
      </c>
      <c r="G24" s="20" t="s">
        <v>817</v>
      </c>
      <c r="H24" s="19">
        <v>2017</v>
      </c>
      <c r="I24" s="11" t="s">
        <v>42</v>
      </c>
    </row>
    <row r="25" spans="1:9" x14ac:dyDescent="0.25">
      <c r="A25" s="21">
        <v>1539</v>
      </c>
      <c r="B25" s="10" t="s">
        <v>128</v>
      </c>
      <c r="C25" s="10" t="s">
        <v>129</v>
      </c>
      <c r="D25" s="11" t="s">
        <v>814</v>
      </c>
      <c r="E25" s="11" t="s">
        <v>815</v>
      </c>
      <c r="F25" s="20">
        <v>0.81069999999999998</v>
      </c>
      <c r="G25" s="20" t="s">
        <v>817</v>
      </c>
      <c r="H25" s="19">
        <v>2017</v>
      </c>
      <c r="I25" s="11" t="s">
        <v>42</v>
      </c>
    </row>
    <row r="26" spans="1:9" x14ac:dyDescent="0.25">
      <c r="A26" s="21">
        <v>1786</v>
      </c>
      <c r="B26" s="10" t="s">
        <v>130</v>
      </c>
      <c r="C26" s="10" t="s">
        <v>131</v>
      </c>
      <c r="D26" s="11" t="s">
        <v>814</v>
      </c>
      <c r="E26" s="11" t="s">
        <v>815</v>
      </c>
      <c r="F26" s="20">
        <v>0.97909999999999997</v>
      </c>
      <c r="G26" s="20" t="s">
        <v>817</v>
      </c>
      <c r="H26" s="19">
        <v>2017</v>
      </c>
      <c r="I26" s="11" t="s">
        <v>42</v>
      </c>
    </row>
    <row r="27" spans="1:9" x14ac:dyDescent="0.25">
      <c r="A27" s="21">
        <v>2538</v>
      </c>
      <c r="B27" s="10" t="s">
        <v>132</v>
      </c>
      <c r="C27" s="10" t="s">
        <v>129</v>
      </c>
      <c r="D27" s="11" t="s">
        <v>814</v>
      </c>
      <c r="E27" s="11" t="s">
        <v>815</v>
      </c>
      <c r="F27" s="20">
        <v>0.80300000000000005</v>
      </c>
      <c r="G27" s="20" t="s">
        <v>817</v>
      </c>
      <c r="H27" s="19">
        <v>2017</v>
      </c>
      <c r="I27" s="11" t="s">
        <v>42</v>
      </c>
    </row>
    <row r="28" spans="1:9" x14ac:dyDescent="0.25">
      <c r="A28" s="22" t="s">
        <v>813</v>
      </c>
      <c r="B28" s="2" t="s">
        <v>916</v>
      </c>
      <c r="C28" s="13" t="s">
        <v>917</v>
      </c>
      <c r="D28" s="11" t="s">
        <v>814</v>
      </c>
      <c r="E28" s="11" t="s">
        <v>815</v>
      </c>
      <c r="F28" s="14" t="s">
        <v>816</v>
      </c>
      <c r="G28" s="14">
        <v>1</v>
      </c>
      <c r="H28" s="19">
        <v>2017</v>
      </c>
      <c r="I28" s="12" t="s">
        <v>761</v>
      </c>
    </row>
    <row r="29" spans="1:9" x14ac:dyDescent="0.25">
      <c r="A29" s="21">
        <v>1813</v>
      </c>
      <c r="B29" s="10" t="s">
        <v>716</v>
      </c>
      <c r="C29" s="10" t="s">
        <v>133</v>
      </c>
      <c r="D29" s="11" t="s">
        <v>814</v>
      </c>
      <c r="E29" s="11" t="s">
        <v>815</v>
      </c>
      <c r="F29" s="20">
        <v>0.87580000000000002</v>
      </c>
      <c r="G29" s="20" t="s">
        <v>817</v>
      </c>
      <c r="H29" s="19">
        <v>2017</v>
      </c>
      <c r="I29" s="11" t="s">
        <v>42</v>
      </c>
    </row>
    <row r="30" spans="1:9" x14ac:dyDescent="0.25">
      <c r="A30" s="21">
        <v>2174</v>
      </c>
      <c r="B30" s="10" t="s">
        <v>134</v>
      </c>
      <c r="C30" s="10" t="s">
        <v>135</v>
      </c>
      <c r="D30" s="11" t="s">
        <v>814</v>
      </c>
      <c r="E30" s="11" t="s">
        <v>815</v>
      </c>
      <c r="F30" s="20">
        <v>0.84819999999999995</v>
      </c>
      <c r="G30" s="20" t="s">
        <v>817</v>
      </c>
      <c r="H30" s="19">
        <v>2017</v>
      </c>
      <c r="I30" s="11" t="s">
        <v>42</v>
      </c>
    </row>
    <row r="31" spans="1:9" x14ac:dyDescent="0.25">
      <c r="A31" s="21">
        <v>3616</v>
      </c>
      <c r="B31" s="10" t="s">
        <v>136</v>
      </c>
      <c r="C31" s="10" t="s">
        <v>137</v>
      </c>
      <c r="D31" s="11" t="s">
        <v>814</v>
      </c>
      <c r="E31" s="11" t="s">
        <v>815</v>
      </c>
      <c r="F31" s="20">
        <v>0.79310000000000003</v>
      </c>
      <c r="G31" s="20" t="s">
        <v>817</v>
      </c>
      <c r="H31" s="19">
        <v>2017</v>
      </c>
      <c r="I31" s="11" t="s">
        <v>42</v>
      </c>
    </row>
    <row r="32" spans="1:9" x14ac:dyDescent="0.25">
      <c r="A32" s="21">
        <v>9991079</v>
      </c>
      <c r="B32" s="10" t="s">
        <v>138</v>
      </c>
      <c r="C32" s="10" t="s">
        <v>139</v>
      </c>
      <c r="D32" s="11" t="s">
        <v>814</v>
      </c>
      <c r="E32" s="11" t="s">
        <v>815</v>
      </c>
      <c r="F32" s="20">
        <v>0.98460000000000003</v>
      </c>
      <c r="G32" s="20" t="s">
        <v>817</v>
      </c>
      <c r="H32" s="19">
        <v>2017</v>
      </c>
      <c r="I32" s="11" t="s">
        <v>42</v>
      </c>
    </row>
    <row r="33" spans="1:9" x14ac:dyDescent="0.25">
      <c r="A33" s="21">
        <v>3532</v>
      </c>
      <c r="B33" s="10" t="s">
        <v>140</v>
      </c>
      <c r="C33" s="10" t="s">
        <v>141</v>
      </c>
      <c r="D33" s="11" t="s">
        <v>814</v>
      </c>
      <c r="E33" s="11" t="s">
        <v>815</v>
      </c>
      <c r="F33" s="20">
        <v>0.97740000000000005</v>
      </c>
      <c r="G33" s="20" t="s">
        <v>817</v>
      </c>
      <c r="H33" s="19">
        <v>2017</v>
      </c>
      <c r="I33" s="11" t="s">
        <v>42</v>
      </c>
    </row>
    <row r="34" spans="1:9" x14ac:dyDescent="0.25">
      <c r="A34" s="21">
        <v>1166</v>
      </c>
      <c r="B34" s="10" t="s">
        <v>142</v>
      </c>
      <c r="C34" s="10" t="s">
        <v>94</v>
      </c>
      <c r="D34" s="11" t="s">
        <v>814</v>
      </c>
      <c r="E34" s="11" t="s">
        <v>815</v>
      </c>
      <c r="F34" s="20">
        <v>0.81630000000000003</v>
      </c>
      <c r="G34" s="20" t="s">
        <v>817</v>
      </c>
      <c r="H34" s="19">
        <v>2017</v>
      </c>
      <c r="I34" s="11" t="s">
        <v>42</v>
      </c>
    </row>
    <row r="35" spans="1:9" x14ac:dyDescent="0.25">
      <c r="A35" s="22">
        <v>2430</v>
      </c>
      <c r="B35" s="13" t="s">
        <v>39</v>
      </c>
      <c r="C35" s="10" t="s">
        <v>16</v>
      </c>
      <c r="D35" s="11">
        <v>1.0915999999999999</v>
      </c>
      <c r="E35" s="11" t="s">
        <v>815</v>
      </c>
      <c r="F35" s="14" t="s">
        <v>816</v>
      </c>
      <c r="G35" s="20" t="s">
        <v>817</v>
      </c>
      <c r="H35" s="19">
        <v>2017</v>
      </c>
      <c r="I35" s="12" t="s">
        <v>96</v>
      </c>
    </row>
    <row r="36" spans="1:9" x14ac:dyDescent="0.25">
      <c r="A36" s="21">
        <v>1205</v>
      </c>
      <c r="B36" s="10" t="s">
        <v>143</v>
      </c>
      <c r="C36" s="10" t="s">
        <v>129</v>
      </c>
      <c r="D36" s="11" t="s">
        <v>814</v>
      </c>
      <c r="E36" s="11" t="s">
        <v>815</v>
      </c>
      <c r="F36" s="20">
        <v>0.80600000000000005</v>
      </c>
      <c r="G36" s="20" t="s">
        <v>817</v>
      </c>
      <c r="H36" s="19">
        <v>2017</v>
      </c>
      <c r="I36" s="11" t="s">
        <v>42</v>
      </c>
    </row>
    <row r="37" spans="1:9" x14ac:dyDescent="0.25">
      <c r="A37" s="21" t="s">
        <v>813</v>
      </c>
      <c r="B37" s="10" t="s">
        <v>144</v>
      </c>
      <c r="C37" s="10" t="s">
        <v>145</v>
      </c>
      <c r="D37" s="11" t="s">
        <v>814</v>
      </c>
      <c r="E37" s="11" t="s">
        <v>815</v>
      </c>
      <c r="F37" s="20">
        <v>0.84819999999999995</v>
      </c>
      <c r="G37" s="20" t="s">
        <v>817</v>
      </c>
      <c r="H37" s="19">
        <v>2017</v>
      </c>
      <c r="I37" s="11" t="s">
        <v>42</v>
      </c>
    </row>
    <row r="38" spans="1:9" x14ac:dyDescent="0.25">
      <c r="A38" s="21" t="s">
        <v>813</v>
      </c>
      <c r="B38" s="10" t="s">
        <v>146</v>
      </c>
      <c r="C38" s="10" t="s">
        <v>135</v>
      </c>
      <c r="D38" s="11" t="s">
        <v>814</v>
      </c>
      <c r="E38" s="11" t="s">
        <v>815</v>
      </c>
      <c r="F38" s="20">
        <v>0.86260000000000003</v>
      </c>
      <c r="G38" s="20" t="s">
        <v>817</v>
      </c>
      <c r="H38" s="19">
        <v>2017</v>
      </c>
      <c r="I38" s="11" t="s">
        <v>42</v>
      </c>
    </row>
    <row r="39" spans="1:9" x14ac:dyDescent="0.25">
      <c r="A39" s="21">
        <v>1850</v>
      </c>
      <c r="B39" s="10" t="s">
        <v>147</v>
      </c>
      <c r="C39" s="10" t="s">
        <v>859</v>
      </c>
      <c r="D39" s="11" t="s">
        <v>814</v>
      </c>
      <c r="E39" s="11" t="s">
        <v>815</v>
      </c>
      <c r="F39" s="20">
        <v>0.95299999999999996</v>
      </c>
      <c r="G39" s="20" t="s">
        <v>817</v>
      </c>
      <c r="H39" s="19">
        <v>2017</v>
      </c>
      <c r="I39" s="11" t="s">
        <v>42</v>
      </c>
    </row>
    <row r="40" spans="1:9" x14ac:dyDescent="0.25">
      <c r="A40" s="22" t="s">
        <v>813</v>
      </c>
      <c r="B40" s="37" t="s">
        <v>921</v>
      </c>
      <c r="C40" s="13" t="s">
        <v>30</v>
      </c>
      <c r="D40" s="11" t="s">
        <v>814</v>
      </c>
      <c r="E40" s="11" t="s">
        <v>815</v>
      </c>
      <c r="F40" s="14" t="s">
        <v>816</v>
      </c>
      <c r="G40" s="14">
        <v>1</v>
      </c>
      <c r="H40" s="19">
        <v>2017</v>
      </c>
      <c r="I40" s="12" t="s">
        <v>761</v>
      </c>
    </row>
    <row r="41" spans="1:9" x14ac:dyDescent="0.25">
      <c r="A41" s="21">
        <v>3014</v>
      </c>
      <c r="B41" s="10" t="s">
        <v>717</v>
      </c>
      <c r="C41" s="10" t="s">
        <v>23</v>
      </c>
      <c r="D41" s="11" t="s">
        <v>814</v>
      </c>
      <c r="E41" s="11" t="s">
        <v>815</v>
      </c>
      <c r="F41" s="20">
        <v>0.84830000000000005</v>
      </c>
      <c r="G41" s="20" t="s">
        <v>817</v>
      </c>
      <c r="H41" s="19">
        <v>2017</v>
      </c>
      <c r="I41" s="11" t="s">
        <v>42</v>
      </c>
    </row>
    <row r="42" spans="1:9" x14ac:dyDescent="0.25">
      <c r="A42" s="21">
        <v>1687</v>
      </c>
      <c r="B42" s="10" t="s">
        <v>718</v>
      </c>
      <c r="C42" s="10" t="s">
        <v>131</v>
      </c>
      <c r="D42" s="11" t="s">
        <v>814</v>
      </c>
      <c r="E42" s="11" t="s">
        <v>815</v>
      </c>
      <c r="F42" s="20">
        <v>0.95309999999999995</v>
      </c>
      <c r="G42" s="20" t="s">
        <v>817</v>
      </c>
      <c r="H42" s="19">
        <v>2017</v>
      </c>
      <c r="I42" s="11" t="s">
        <v>42</v>
      </c>
    </row>
    <row r="43" spans="1:9" x14ac:dyDescent="0.25">
      <c r="A43" s="21">
        <v>2042</v>
      </c>
      <c r="B43" s="10" t="s">
        <v>719</v>
      </c>
      <c r="C43" s="10" t="s">
        <v>34</v>
      </c>
      <c r="D43" s="11" t="s">
        <v>814</v>
      </c>
      <c r="E43" s="11" t="s">
        <v>815</v>
      </c>
      <c r="F43" s="20">
        <v>0.91659999999999997</v>
      </c>
      <c r="G43" s="20" t="s">
        <v>817</v>
      </c>
      <c r="H43" s="19">
        <v>2017</v>
      </c>
      <c r="I43" s="11" t="s">
        <v>42</v>
      </c>
    </row>
    <row r="44" spans="1:9" x14ac:dyDescent="0.25">
      <c r="A44" s="21">
        <v>9991112</v>
      </c>
      <c r="B44" s="10" t="s">
        <v>149</v>
      </c>
      <c r="C44" s="10" t="s">
        <v>107</v>
      </c>
      <c r="D44" s="11" t="s">
        <v>814</v>
      </c>
      <c r="E44" s="11" t="s">
        <v>815</v>
      </c>
      <c r="F44" s="20">
        <v>0.79259999999999997</v>
      </c>
      <c r="G44" s="20" t="s">
        <v>817</v>
      </c>
      <c r="H44" s="19">
        <v>2017</v>
      </c>
      <c r="I44" s="11" t="s">
        <v>42</v>
      </c>
    </row>
    <row r="45" spans="1:9" x14ac:dyDescent="0.25">
      <c r="A45" s="21">
        <v>539</v>
      </c>
      <c r="B45" s="10" t="s">
        <v>150</v>
      </c>
      <c r="C45" s="10" t="s">
        <v>109</v>
      </c>
      <c r="D45" s="11" t="s">
        <v>814</v>
      </c>
      <c r="E45" s="11" t="s">
        <v>815</v>
      </c>
      <c r="F45" s="20">
        <v>0.7994</v>
      </c>
      <c r="G45" s="20" t="s">
        <v>817</v>
      </c>
      <c r="H45" s="19">
        <v>2017</v>
      </c>
      <c r="I45" s="11" t="s">
        <v>42</v>
      </c>
    </row>
    <row r="46" spans="1:9" x14ac:dyDescent="0.25">
      <c r="A46" s="22">
        <v>539</v>
      </c>
      <c r="B46" s="10" t="s">
        <v>150</v>
      </c>
      <c r="C46" s="10" t="s">
        <v>109</v>
      </c>
      <c r="D46" s="11" t="s">
        <v>814</v>
      </c>
      <c r="E46" s="11" t="s">
        <v>815</v>
      </c>
      <c r="F46" s="14" t="s">
        <v>816</v>
      </c>
      <c r="G46" s="14">
        <v>1</v>
      </c>
      <c r="H46" s="19">
        <v>2019</v>
      </c>
      <c r="I46" s="12" t="s">
        <v>761</v>
      </c>
    </row>
    <row r="47" spans="1:9" x14ac:dyDescent="0.25">
      <c r="A47" s="21">
        <v>19</v>
      </c>
      <c r="B47" s="10" t="s">
        <v>151</v>
      </c>
      <c r="C47" s="10" t="s">
        <v>30</v>
      </c>
      <c r="D47" s="11" t="s">
        <v>814</v>
      </c>
      <c r="E47" s="11" t="s">
        <v>815</v>
      </c>
      <c r="F47" s="20">
        <v>0.86450000000000005</v>
      </c>
      <c r="G47" s="20" t="s">
        <v>817</v>
      </c>
      <c r="H47" s="19">
        <v>2017</v>
      </c>
      <c r="I47" s="11" t="s">
        <v>42</v>
      </c>
    </row>
    <row r="48" spans="1:9" x14ac:dyDescent="0.25">
      <c r="A48" s="21">
        <v>1637</v>
      </c>
      <c r="B48" s="10" t="s">
        <v>747</v>
      </c>
      <c r="C48" s="10" t="s">
        <v>152</v>
      </c>
      <c r="D48" s="11" t="s">
        <v>814</v>
      </c>
      <c r="E48" s="11" t="s">
        <v>815</v>
      </c>
      <c r="F48" s="20">
        <v>0.96150000000000002</v>
      </c>
      <c r="G48" s="20" t="s">
        <v>817</v>
      </c>
      <c r="H48" s="19">
        <v>2017</v>
      </c>
      <c r="I48" s="11" t="s">
        <v>42</v>
      </c>
    </row>
    <row r="49" spans="1:9" x14ac:dyDescent="0.25">
      <c r="A49" s="21">
        <v>2272</v>
      </c>
      <c r="B49" s="10" t="s">
        <v>747</v>
      </c>
      <c r="C49" s="10" t="s">
        <v>153</v>
      </c>
      <c r="D49" s="11" t="s">
        <v>814</v>
      </c>
      <c r="E49" s="11" t="s">
        <v>815</v>
      </c>
      <c r="F49" s="20">
        <v>0.97670000000000001</v>
      </c>
      <c r="G49" s="20" t="s">
        <v>817</v>
      </c>
      <c r="H49" s="19">
        <v>2017</v>
      </c>
      <c r="I49" s="11" t="s">
        <v>42</v>
      </c>
    </row>
    <row r="50" spans="1:9" x14ac:dyDescent="0.25">
      <c r="A50" s="21">
        <v>1058</v>
      </c>
      <c r="B50" s="10" t="s">
        <v>154</v>
      </c>
      <c r="C50" s="10" t="s">
        <v>155</v>
      </c>
      <c r="D50" s="11" t="s">
        <v>814</v>
      </c>
      <c r="E50" s="11" t="s">
        <v>815</v>
      </c>
      <c r="F50" s="20">
        <v>0.83789999999999998</v>
      </c>
      <c r="G50" s="20" t="s">
        <v>817</v>
      </c>
      <c r="H50" s="19">
        <v>2017</v>
      </c>
      <c r="I50" s="11" t="s">
        <v>42</v>
      </c>
    </row>
    <row r="51" spans="1:9" x14ac:dyDescent="0.25">
      <c r="A51" s="21">
        <v>9991041</v>
      </c>
      <c r="B51" s="10" t="s">
        <v>156</v>
      </c>
      <c r="C51" s="10" t="s">
        <v>157</v>
      </c>
      <c r="D51" s="11" t="s">
        <v>814</v>
      </c>
      <c r="E51" s="11" t="s">
        <v>815</v>
      </c>
      <c r="F51" s="20">
        <v>1.8452999999999999</v>
      </c>
      <c r="G51" s="20" t="s">
        <v>817</v>
      </c>
      <c r="H51" s="19">
        <v>2017</v>
      </c>
      <c r="I51" s="11" t="s">
        <v>42</v>
      </c>
    </row>
    <row r="52" spans="1:9" x14ac:dyDescent="0.25">
      <c r="A52" s="21">
        <v>3539</v>
      </c>
      <c r="B52" s="10" t="s">
        <v>158</v>
      </c>
      <c r="C52" s="10" t="s">
        <v>23</v>
      </c>
      <c r="D52" s="11" t="s">
        <v>814</v>
      </c>
      <c r="E52" s="11" t="s">
        <v>815</v>
      </c>
      <c r="F52" s="20">
        <v>0.82420000000000004</v>
      </c>
      <c r="G52" s="20" t="s">
        <v>817</v>
      </c>
      <c r="H52" s="19">
        <v>2017</v>
      </c>
      <c r="I52" s="11" t="s">
        <v>42</v>
      </c>
    </row>
    <row r="53" spans="1:9" x14ac:dyDescent="0.25">
      <c r="A53" s="21">
        <v>2719</v>
      </c>
      <c r="B53" s="10" t="s">
        <v>159</v>
      </c>
      <c r="C53" s="10" t="s">
        <v>160</v>
      </c>
      <c r="D53" s="11" t="s">
        <v>814</v>
      </c>
      <c r="E53" s="11" t="s">
        <v>815</v>
      </c>
      <c r="F53" s="20">
        <v>0.85870000000000002</v>
      </c>
      <c r="G53" s="20" t="s">
        <v>817</v>
      </c>
      <c r="H53" s="19">
        <v>2017</v>
      </c>
      <c r="I53" s="36" t="s">
        <v>42</v>
      </c>
    </row>
    <row r="54" spans="1:9" x14ac:dyDescent="0.25">
      <c r="A54" s="22">
        <v>2415</v>
      </c>
      <c r="B54" s="2" t="s">
        <v>879</v>
      </c>
      <c r="C54" s="13" t="s">
        <v>347</v>
      </c>
      <c r="D54" s="11" t="s">
        <v>814</v>
      </c>
      <c r="E54" s="11" t="s">
        <v>815</v>
      </c>
      <c r="F54" s="14" t="s">
        <v>816</v>
      </c>
      <c r="G54" s="14">
        <v>1</v>
      </c>
      <c r="H54" s="19">
        <v>2017</v>
      </c>
      <c r="I54" s="12" t="s">
        <v>761</v>
      </c>
    </row>
    <row r="55" spans="1:9" x14ac:dyDescent="0.25">
      <c r="A55" s="22">
        <v>2062</v>
      </c>
      <c r="B55" s="13" t="s">
        <v>775</v>
      </c>
      <c r="C55" s="13" t="s">
        <v>58</v>
      </c>
      <c r="D55" s="14">
        <v>0.97370000000000001</v>
      </c>
      <c r="E55" s="15">
        <v>1.0049999999999999</v>
      </c>
      <c r="F55" s="14" t="s">
        <v>816</v>
      </c>
      <c r="G55" s="14" t="s">
        <v>817</v>
      </c>
      <c r="H55" s="19">
        <v>2017</v>
      </c>
      <c r="I55" s="12" t="s">
        <v>96</v>
      </c>
    </row>
    <row r="56" spans="1:9" x14ac:dyDescent="0.25">
      <c r="A56" s="21">
        <v>9991188</v>
      </c>
      <c r="B56" s="10" t="s">
        <v>748</v>
      </c>
      <c r="C56" s="10" t="s">
        <v>161</v>
      </c>
      <c r="D56" s="11" t="s">
        <v>814</v>
      </c>
      <c r="E56" s="11" t="s">
        <v>815</v>
      </c>
      <c r="F56" s="20">
        <v>0.84689999999999999</v>
      </c>
      <c r="G56" s="20" t="s">
        <v>817</v>
      </c>
      <c r="H56" s="19">
        <v>2017</v>
      </c>
      <c r="I56" s="11" t="s">
        <v>42</v>
      </c>
    </row>
    <row r="57" spans="1:9" x14ac:dyDescent="0.25">
      <c r="A57" s="21">
        <v>66</v>
      </c>
      <c r="B57" s="10" t="s">
        <v>162</v>
      </c>
      <c r="C57" s="10" t="s">
        <v>163</v>
      </c>
      <c r="D57" s="11" t="s">
        <v>814</v>
      </c>
      <c r="E57" s="11" t="s">
        <v>815</v>
      </c>
      <c r="F57" s="20">
        <v>0.82779999999999998</v>
      </c>
      <c r="G57" s="20" t="s">
        <v>817</v>
      </c>
      <c r="H57" s="19">
        <v>2017</v>
      </c>
      <c r="I57" s="11" t="s">
        <v>42</v>
      </c>
    </row>
    <row r="58" spans="1:9" x14ac:dyDescent="0.25">
      <c r="A58" s="21">
        <v>672</v>
      </c>
      <c r="B58" s="10" t="s">
        <v>164</v>
      </c>
      <c r="C58" s="10" t="s">
        <v>152</v>
      </c>
      <c r="D58" s="11" t="s">
        <v>814</v>
      </c>
      <c r="E58" s="11" t="s">
        <v>815</v>
      </c>
      <c r="F58" s="20">
        <v>0.95169999999999999</v>
      </c>
      <c r="G58" s="20" t="s">
        <v>817</v>
      </c>
      <c r="H58" s="19">
        <v>2017</v>
      </c>
      <c r="I58" s="11" t="s">
        <v>42</v>
      </c>
    </row>
    <row r="59" spans="1:9" x14ac:dyDescent="0.25">
      <c r="A59" s="21">
        <v>3348</v>
      </c>
      <c r="B59" s="10" t="s">
        <v>165</v>
      </c>
      <c r="C59" s="10" t="s">
        <v>166</v>
      </c>
      <c r="D59" s="11" t="s">
        <v>814</v>
      </c>
      <c r="E59" s="11" t="s">
        <v>815</v>
      </c>
      <c r="F59" s="20">
        <v>0.89349999999999996</v>
      </c>
      <c r="G59" s="20" t="s">
        <v>817</v>
      </c>
      <c r="H59" s="19">
        <v>2017</v>
      </c>
      <c r="I59" s="11" t="s">
        <v>42</v>
      </c>
    </row>
    <row r="60" spans="1:9" x14ac:dyDescent="0.25">
      <c r="A60" s="21">
        <v>2465</v>
      </c>
      <c r="B60" s="10" t="s">
        <v>167</v>
      </c>
      <c r="C60" s="10" t="s">
        <v>62</v>
      </c>
      <c r="D60" s="11" t="s">
        <v>814</v>
      </c>
      <c r="E60" s="11" t="s">
        <v>815</v>
      </c>
      <c r="F60" s="20">
        <v>0.93840000000000001</v>
      </c>
      <c r="G60" s="20" t="s">
        <v>817</v>
      </c>
      <c r="H60" s="19">
        <v>2017</v>
      </c>
      <c r="I60" s="11" t="s">
        <v>42</v>
      </c>
    </row>
    <row r="61" spans="1:9" x14ac:dyDescent="0.25">
      <c r="A61" s="21">
        <v>2492</v>
      </c>
      <c r="B61" s="10" t="s">
        <v>168</v>
      </c>
      <c r="C61" s="10" t="s">
        <v>169</v>
      </c>
      <c r="D61" s="11" t="s">
        <v>814</v>
      </c>
      <c r="E61" s="11" t="s">
        <v>815</v>
      </c>
      <c r="F61" s="20">
        <v>1.0213000000000001</v>
      </c>
      <c r="G61" s="20" t="s">
        <v>817</v>
      </c>
      <c r="H61" s="19">
        <v>2017</v>
      </c>
      <c r="I61" s="11" t="s">
        <v>42</v>
      </c>
    </row>
    <row r="62" spans="1:9" x14ac:dyDescent="0.25">
      <c r="A62" s="21">
        <v>1538</v>
      </c>
      <c r="B62" s="10" t="s">
        <v>170</v>
      </c>
      <c r="C62" s="10" t="s">
        <v>155</v>
      </c>
      <c r="D62" s="11" t="s">
        <v>814</v>
      </c>
      <c r="E62" s="11" t="s">
        <v>815</v>
      </c>
      <c r="F62" s="20">
        <v>0.82589999999999997</v>
      </c>
      <c r="G62" s="20" t="s">
        <v>817</v>
      </c>
      <c r="H62" s="19">
        <v>2017</v>
      </c>
      <c r="I62" s="11" t="s">
        <v>42</v>
      </c>
    </row>
    <row r="63" spans="1:9" x14ac:dyDescent="0.25">
      <c r="A63" s="21">
        <v>9991157</v>
      </c>
      <c r="B63" s="10" t="s">
        <v>171</v>
      </c>
      <c r="C63" s="10" t="s">
        <v>172</v>
      </c>
      <c r="D63" s="11" t="s">
        <v>814</v>
      </c>
      <c r="E63" s="11" t="s">
        <v>815</v>
      </c>
      <c r="F63" s="20">
        <v>0.80569999999999997</v>
      </c>
      <c r="G63" s="20" t="s">
        <v>817</v>
      </c>
      <c r="H63" s="19">
        <v>2017</v>
      </c>
      <c r="I63" s="11" t="s">
        <v>42</v>
      </c>
    </row>
    <row r="64" spans="1:9" x14ac:dyDescent="0.25">
      <c r="A64" s="21">
        <v>2519</v>
      </c>
      <c r="B64" s="10" t="s">
        <v>173</v>
      </c>
      <c r="C64" s="10" t="s">
        <v>174</v>
      </c>
      <c r="D64" s="11" t="s">
        <v>814</v>
      </c>
      <c r="E64" s="11" t="s">
        <v>815</v>
      </c>
      <c r="F64" s="20">
        <v>0.94199999999999995</v>
      </c>
      <c r="G64" s="20" t="s">
        <v>817</v>
      </c>
      <c r="H64" s="19">
        <v>2017</v>
      </c>
      <c r="I64" s="11" t="s">
        <v>42</v>
      </c>
    </row>
    <row r="65" spans="1:9" x14ac:dyDescent="0.25">
      <c r="A65" s="21">
        <v>9991130</v>
      </c>
      <c r="B65" s="10" t="s">
        <v>175</v>
      </c>
      <c r="C65" s="10" t="s">
        <v>176</v>
      </c>
      <c r="D65" s="11" t="s">
        <v>814</v>
      </c>
      <c r="E65" s="11" t="s">
        <v>815</v>
      </c>
      <c r="F65" s="20">
        <v>0.87490000000000001</v>
      </c>
      <c r="G65" s="20" t="s">
        <v>817</v>
      </c>
      <c r="H65" s="19">
        <v>2017</v>
      </c>
      <c r="I65" s="11" t="s">
        <v>42</v>
      </c>
    </row>
    <row r="66" spans="1:9" x14ac:dyDescent="0.25">
      <c r="A66" s="21">
        <v>9991168</v>
      </c>
      <c r="B66" s="10" t="s">
        <v>177</v>
      </c>
      <c r="C66" s="10" t="s">
        <v>30</v>
      </c>
      <c r="D66" s="11" t="s">
        <v>814</v>
      </c>
      <c r="E66" s="11" t="s">
        <v>815</v>
      </c>
      <c r="F66" s="20">
        <v>0.8669</v>
      </c>
      <c r="G66" s="20" t="s">
        <v>817</v>
      </c>
      <c r="H66" s="19">
        <v>2017</v>
      </c>
      <c r="I66" s="11" t="s">
        <v>42</v>
      </c>
    </row>
    <row r="67" spans="1:9" x14ac:dyDescent="0.25">
      <c r="A67" s="22">
        <v>2611</v>
      </c>
      <c r="B67" s="13" t="s">
        <v>7</v>
      </c>
      <c r="C67" s="13" t="s">
        <v>12</v>
      </c>
      <c r="D67" s="14" t="s">
        <v>814</v>
      </c>
      <c r="E67" s="15">
        <v>1.002</v>
      </c>
      <c r="F67" s="14" t="s">
        <v>816</v>
      </c>
      <c r="G67" s="14" t="s">
        <v>817</v>
      </c>
      <c r="H67" s="19">
        <v>2017</v>
      </c>
      <c r="I67" s="12" t="s">
        <v>96</v>
      </c>
    </row>
    <row r="68" spans="1:9" x14ac:dyDescent="0.25">
      <c r="A68" s="21">
        <v>9991103</v>
      </c>
      <c r="B68" s="10" t="s">
        <v>749</v>
      </c>
      <c r="C68" s="10" t="s">
        <v>178</v>
      </c>
      <c r="D68" s="11" t="s">
        <v>814</v>
      </c>
      <c r="E68" s="11" t="s">
        <v>815</v>
      </c>
      <c r="F68" s="20">
        <v>0.84789999999999999</v>
      </c>
      <c r="G68" s="20" t="s">
        <v>817</v>
      </c>
      <c r="H68" s="19">
        <v>2017</v>
      </c>
      <c r="I68" s="11" t="s">
        <v>42</v>
      </c>
    </row>
    <row r="69" spans="1:9" x14ac:dyDescent="0.25">
      <c r="A69" s="21">
        <v>9991080</v>
      </c>
      <c r="B69" s="10" t="s">
        <v>750</v>
      </c>
      <c r="C69" s="10" t="s">
        <v>179</v>
      </c>
      <c r="D69" s="11" t="s">
        <v>814</v>
      </c>
      <c r="E69" s="11" t="s">
        <v>815</v>
      </c>
      <c r="F69" s="20">
        <v>0.95289999999999997</v>
      </c>
      <c r="G69" s="20" t="s">
        <v>817</v>
      </c>
      <c r="H69" s="19">
        <v>2017</v>
      </c>
      <c r="I69" s="11" t="s">
        <v>42</v>
      </c>
    </row>
    <row r="70" spans="1:9" x14ac:dyDescent="0.25">
      <c r="A70" s="21">
        <v>1</v>
      </c>
      <c r="B70" s="10" t="s">
        <v>180</v>
      </c>
      <c r="C70" s="10" t="s">
        <v>97</v>
      </c>
      <c r="D70" s="11" t="s">
        <v>814</v>
      </c>
      <c r="E70" s="11" t="s">
        <v>815</v>
      </c>
      <c r="F70" s="20">
        <v>0.83599999999999997</v>
      </c>
      <c r="G70" s="20" t="s">
        <v>817</v>
      </c>
      <c r="H70" s="19">
        <v>2017</v>
      </c>
      <c r="I70" s="11" t="s">
        <v>42</v>
      </c>
    </row>
    <row r="71" spans="1:9" x14ac:dyDescent="0.25">
      <c r="A71" s="21">
        <v>2244</v>
      </c>
      <c r="B71" s="10" t="s">
        <v>181</v>
      </c>
      <c r="C71" s="10" t="s">
        <v>135</v>
      </c>
      <c r="D71" s="11" t="s">
        <v>814</v>
      </c>
      <c r="E71" s="11" t="s">
        <v>815</v>
      </c>
      <c r="F71" s="20">
        <v>0.85970000000000002</v>
      </c>
      <c r="G71" s="20" t="s">
        <v>817</v>
      </c>
      <c r="H71" s="19">
        <v>2017</v>
      </c>
      <c r="I71" s="11" t="s">
        <v>42</v>
      </c>
    </row>
    <row r="72" spans="1:9" x14ac:dyDescent="0.25">
      <c r="A72" s="21">
        <v>9993252</v>
      </c>
      <c r="B72" s="10" t="s">
        <v>182</v>
      </c>
      <c r="C72" s="10" t="s">
        <v>183</v>
      </c>
      <c r="D72" s="11" t="s">
        <v>814</v>
      </c>
      <c r="E72" s="11" t="s">
        <v>815</v>
      </c>
      <c r="F72" s="20">
        <v>0.80089999999999995</v>
      </c>
      <c r="G72" s="20" t="s">
        <v>817</v>
      </c>
      <c r="H72" s="19">
        <v>2017</v>
      </c>
      <c r="I72" s="11" t="s">
        <v>42</v>
      </c>
    </row>
    <row r="73" spans="1:9" x14ac:dyDescent="0.25">
      <c r="A73" s="21">
        <v>9991155</v>
      </c>
      <c r="B73" s="10" t="s">
        <v>184</v>
      </c>
      <c r="C73" s="10" t="s">
        <v>23</v>
      </c>
      <c r="D73" s="11" t="s">
        <v>814</v>
      </c>
      <c r="E73" s="11" t="s">
        <v>815</v>
      </c>
      <c r="F73" s="20">
        <v>0.80130000000000001</v>
      </c>
      <c r="G73" s="20" t="s">
        <v>817</v>
      </c>
      <c r="H73" s="19">
        <v>2017</v>
      </c>
      <c r="I73" s="11" t="s">
        <v>42</v>
      </c>
    </row>
    <row r="74" spans="1:9" x14ac:dyDescent="0.25">
      <c r="A74" s="21">
        <v>9991172</v>
      </c>
      <c r="B74" s="10" t="s">
        <v>185</v>
      </c>
      <c r="C74" s="10" t="s">
        <v>186</v>
      </c>
      <c r="D74" s="11" t="s">
        <v>814</v>
      </c>
      <c r="E74" s="11" t="s">
        <v>815</v>
      </c>
      <c r="F74" s="20">
        <v>0.84130000000000005</v>
      </c>
      <c r="G74" s="20" t="s">
        <v>817</v>
      </c>
      <c r="H74" s="19">
        <v>2017</v>
      </c>
      <c r="I74" s="11" t="s">
        <v>42</v>
      </c>
    </row>
    <row r="75" spans="1:9" x14ac:dyDescent="0.25">
      <c r="A75" s="21">
        <v>577</v>
      </c>
      <c r="B75" s="10" t="s">
        <v>187</v>
      </c>
      <c r="C75" s="10" t="s">
        <v>94</v>
      </c>
      <c r="D75" s="11" t="s">
        <v>814</v>
      </c>
      <c r="E75" s="11" t="s">
        <v>815</v>
      </c>
      <c r="F75" s="20">
        <v>0.84289999999999998</v>
      </c>
      <c r="G75" s="20" t="s">
        <v>817</v>
      </c>
      <c r="H75" s="19">
        <v>2017</v>
      </c>
      <c r="I75" s="11" t="s">
        <v>42</v>
      </c>
    </row>
    <row r="76" spans="1:9" x14ac:dyDescent="0.25">
      <c r="A76" s="21">
        <v>3498</v>
      </c>
      <c r="B76" s="10" t="s">
        <v>188</v>
      </c>
      <c r="C76" s="10" t="s">
        <v>183</v>
      </c>
      <c r="D76" s="11" t="s">
        <v>814</v>
      </c>
      <c r="E76" s="11" t="s">
        <v>815</v>
      </c>
      <c r="F76" s="20">
        <v>0.80300000000000005</v>
      </c>
      <c r="G76" s="20" t="s">
        <v>817</v>
      </c>
      <c r="H76" s="19">
        <v>2017</v>
      </c>
      <c r="I76" s="11" t="s">
        <v>42</v>
      </c>
    </row>
    <row r="77" spans="1:9" x14ac:dyDescent="0.25">
      <c r="A77" s="21">
        <v>1475</v>
      </c>
      <c r="B77" s="10" t="s">
        <v>189</v>
      </c>
      <c r="C77" s="10" t="s">
        <v>190</v>
      </c>
      <c r="D77" s="11" t="s">
        <v>814</v>
      </c>
      <c r="E77" s="11" t="s">
        <v>815</v>
      </c>
      <c r="F77" s="20">
        <v>1.0472999999999999</v>
      </c>
      <c r="G77" s="20" t="s">
        <v>817</v>
      </c>
      <c r="H77" s="19">
        <v>2017</v>
      </c>
      <c r="I77" s="11" t="s">
        <v>42</v>
      </c>
    </row>
    <row r="78" spans="1:9" x14ac:dyDescent="0.25">
      <c r="A78" s="21">
        <v>1692</v>
      </c>
      <c r="B78" s="10" t="s">
        <v>191</v>
      </c>
      <c r="C78" s="10" t="s">
        <v>107</v>
      </c>
      <c r="D78" s="11" t="s">
        <v>814</v>
      </c>
      <c r="E78" s="11" t="s">
        <v>815</v>
      </c>
      <c r="F78" s="20">
        <v>0.77849999999999997</v>
      </c>
      <c r="G78" s="20" t="s">
        <v>817</v>
      </c>
      <c r="H78" s="19">
        <v>2017</v>
      </c>
      <c r="I78" s="11" t="s">
        <v>42</v>
      </c>
    </row>
    <row r="79" spans="1:9" x14ac:dyDescent="0.25">
      <c r="A79" s="21">
        <v>9991013</v>
      </c>
      <c r="B79" s="10" t="s">
        <v>192</v>
      </c>
      <c r="C79" s="10" t="s">
        <v>193</v>
      </c>
      <c r="D79" s="11" t="s">
        <v>814</v>
      </c>
      <c r="E79" s="11" t="s">
        <v>815</v>
      </c>
      <c r="F79" s="20">
        <v>0.82789999999999997</v>
      </c>
      <c r="G79" s="20" t="s">
        <v>817</v>
      </c>
      <c r="H79" s="19">
        <v>2017</v>
      </c>
      <c r="I79" s="11" t="s">
        <v>42</v>
      </c>
    </row>
    <row r="80" spans="1:9" x14ac:dyDescent="0.25">
      <c r="A80" s="21" t="s">
        <v>813</v>
      </c>
      <c r="B80" s="10" t="s">
        <v>751</v>
      </c>
      <c r="C80" s="10" t="s">
        <v>194</v>
      </c>
      <c r="D80" s="11" t="s">
        <v>814</v>
      </c>
      <c r="E80" s="11" t="s">
        <v>815</v>
      </c>
      <c r="F80" s="20">
        <v>0.83909999999999996</v>
      </c>
      <c r="G80" s="20" t="s">
        <v>817</v>
      </c>
      <c r="H80" s="19">
        <v>2017</v>
      </c>
      <c r="I80" s="11" t="s">
        <v>42</v>
      </c>
    </row>
    <row r="81" spans="1:9" x14ac:dyDescent="0.25">
      <c r="A81" s="21">
        <v>1283</v>
      </c>
      <c r="B81" s="10" t="s">
        <v>195</v>
      </c>
      <c r="C81" s="10" t="s">
        <v>109</v>
      </c>
      <c r="D81" s="11" t="s">
        <v>814</v>
      </c>
      <c r="E81" s="11" t="s">
        <v>815</v>
      </c>
      <c r="F81" s="20">
        <v>1.8524</v>
      </c>
      <c r="G81" s="20" t="s">
        <v>817</v>
      </c>
      <c r="H81" s="19">
        <v>2017</v>
      </c>
      <c r="I81" s="11" t="s">
        <v>42</v>
      </c>
    </row>
    <row r="82" spans="1:9" x14ac:dyDescent="0.25">
      <c r="A82" s="22">
        <v>2306</v>
      </c>
      <c r="B82" s="13" t="s">
        <v>969</v>
      </c>
      <c r="C82" s="13" t="s">
        <v>11</v>
      </c>
      <c r="D82" s="14">
        <v>1.0355000000000001</v>
      </c>
      <c r="E82" s="15" t="s">
        <v>815</v>
      </c>
      <c r="F82" s="14" t="s">
        <v>816</v>
      </c>
      <c r="G82" s="14" t="s">
        <v>817</v>
      </c>
      <c r="H82" s="12">
        <v>2017</v>
      </c>
      <c r="I82" s="12" t="s">
        <v>96</v>
      </c>
    </row>
    <row r="83" spans="1:9" x14ac:dyDescent="0.25">
      <c r="A83" s="21">
        <v>9991147</v>
      </c>
      <c r="B83" s="10" t="s">
        <v>196</v>
      </c>
      <c r="C83" s="10" t="s">
        <v>137</v>
      </c>
      <c r="D83" s="11" t="s">
        <v>814</v>
      </c>
      <c r="E83" s="11" t="s">
        <v>815</v>
      </c>
      <c r="F83" s="20">
        <v>0.79310000000000003</v>
      </c>
      <c r="G83" s="20" t="s">
        <v>817</v>
      </c>
      <c r="H83" s="19">
        <v>2017</v>
      </c>
      <c r="I83" s="11" t="s">
        <v>42</v>
      </c>
    </row>
    <row r="84" spans="1:9" x14ac:dyDescent="0.25">
      <c r="A84" s="21">
        <v>1024</v>
      </c>
      <c r="B84" s="10" t="s">
        <v>197</v>
      </c>
      <c r="C84" s="10" t="s">
        <v>155</v>
      </c>
      <c r="D84" s="11" t="s">
        <v>814</v>
      </c>
      <c r="E84" s="11" t="s">
        <v>815</v>
      </c>
      <c r="F84" s="20">
        <v>0.82140000000000002</v>
      </c>
      <c r="G84" s="20" t="s">
        <v>817</v>
      </c>
      <c r="H84" s="19">
        <v>2017</v>
      </c>
      <c r="I84" s="11" t="s">
        <v>42</v>
      </c>
    </row>
    <row r="85" spans="1:9" x14ac:dyDescent="0.25">
      <c r="A85" s="21">
        <v>1070</v>
      </c>
      <c r="B85" s="10" t="s">
        <v>198</v>
      </c>
      <c r="C85" s="10" t="s">
        <v>199</v>
      </c>
      <c r="D85" s="11" t="s">
        <v>814</v>
      </c>
      <c r="E85" s="11" t="s">
        <v>815</v>
      </c>
      <c r="F85" s="20">
        <v>1.867</v>
      </c>
      <c r="G85" s="20" t="s">
        <v>817</v>
      </c>
      <c r="H85" s="19">
        <v>2017</v>
      </c>
      <c r="I85" s="11" t="s">
        <v>42</v>
      </c>
    </row>
    <row r="86" spans="1:9" x14ac:dyDescent="0.25">
      <c r="A86" s="21">
        <v>3586</v>
      </c>
      <c r="B86" s="10" t="s">
        <v>200</v>
      </c>
      <c r="C86" s="10" t="s">
        <v>201</v>
      </c>
      <c r="D86" s="11" t="s">
        <v>814</v>
      </c>
      <c r="E86" s="11" t="s">
        <v>815</v>
      </c>
      <c r="F86" s="20">
        <v>0.92059999999999997</v>
      </c>
      <c r="G86" s="20" t="s">
        <v>817</v>
      </c>
      <c r="H86" s="19">
        <v>2017</v>
      </c>
      <c r="I86" s="11" t="s">
        <v>42</v>
      </c>
    </row>
    <row r="87" spans="1:9" x14ac:dyDescent="0.25">
      <c r="A87" s="21">
        <v>1155</v>
      </c>
      <c r="B87" s="10" t="s">
        <v>202</v>
      </c>
      <c r="C87" s="10" t="s">
        <v>201</v>
      </c>
      <c r="D87" s="11" t="s">
        <v>814</v>
      </c>
      <c r="E87" s="11" t="s">
        <v>815</v>
      </c>
      <c r="F87" s="20">
        <v>0.9254</v>
      </c>
      <c r="G87" s="20" t="s">
        <v>817</v>
      </c>
      <c r="H87" s="19">
        <v>2017</v>
      </c>
      <c r="I87" s="11" t="s">
        <v>42</v>
      </c>
    </row>
    <row r="88" spans="1:9" x14ac:dyDescent="0.25">
      <c r="A88" s="21">
        <v>1933</v>
      </c>
      <c r="B88" s="10" t="s">
        <v>203</v>
      </c>
      <c r="C88" s="10" t="s">
        <v>204</v>
      </c>
      <c r="D88" s="11" t="s">
        <v>814</v>
      </c>
      <c r="E88" s="11" t="s">
        <v>815</v>
      </c>
      <c r="F88" s="20">
        <v>0.87250000000000005</v>
      </c>
      <c r="G88" s="20" t="s">
        <v>817</v>
      </c>
      <c r="H88" s="19">
        <v>2017</v>
      </c>
      <c r="I88" s="11" t="s">
        <v>42</v>
      </c>
    </row>
    <row r="89" spans="1:9" x14ac:dyDescent="0.25">
      <c r="A89" s="22">
        <v>1747</v>
      </c>
      <c r="B89" s="2" t="s">
        <v>769</v>
      </c>
      <c r="C89" s="10" t="s">
        <v>810</v>
      </c>
      <c r="D89" s="11" t="s">
        <v>814</v>
      </c>
      <c r="E89" s="11" t="s">
        <v>815</v>
      </c>
      <c r="F89" s="14" t="s">
        <v>816</v>
      </c>
      <c r="G89" s="14">
        <v>1</v>
      </c>
      <c r="H89" s="19">
        <v>2019</v>
      </c>
      <c r="I89" s="12" t="s">
        <v>761</v>
      </c>
    </row>
    <row r="90" spans="1:9" x14ac:dyDescent="0.25">
      <c r="A90" s="22">
        <v>2304</v>
      </c>
      <c r="B90" s="2" t="s">
        <v>877</v>
      </c>
      <c r="C90" s="13" t="s">
        <v>878</v>
      </c>
      <c r="D90" s="11" t="s">
        <v>814</v>
      </c>
      <c r="E90" s="11" t="s">
        <v>815</v>
      </c>
      <c r="F90" s="14" t="s">
        <v>816</v>
      </c>
      <c r="G90" s="14">
        <v>1</v>
      </c>
      <c r="H90" s="19">
        <v>2017</v>
      </c>
      <c r="I90" s="12" t="s">
        <v>761</v>
      </c>
    </row>
    <row r="91" spans="1:9" x14ac:dyDescent="0.25">
      <c r="A91" s="21">
        <v>9991012</v>
      </c>
      <c r="B91" s="10" t="s">
        <v>205</v>
      </c>
      <c r="C91" s="10" t="s">
        <v>131</v>
      </c>
      <c r="D91" s="11" t="s">
        <v>814</v>
      </c>
      <c r="E91" s="11" t="s">
        <v>815</v>
      </c>
      <c r="F91" s="20">
        <v>0.9597</v>
      </c>
      <c r="G91" s="20" t="s">
        <v>817</v>
      </c>
      <c r="H91" s="19">
        <v>2017</v>
      </c>
      <c r="I91" s="11" t="s">
        <v>42</v>
      </c>
    </row>
    <row r="92" spans="1:9" x14ac:dyDescent="0.25">
      <c r="A92" s="21">
        <v>923</v>
      </c>
      <c r="B92" s="10" t="s">
        <v>720</v>
      </c>
      <c r="C92" s="10" t="s">
        <v>161</v>
      </c>
      <c r="D92" s="11" t="s">
        <v>814</v>
      </c>
      <c r="E92" s="11" t="s">
        <v>815</v>
      </c>
      <c r="F92" s="20">
        <v>0.85650000000000004</v>
      </c>
      <c r="G92" s="20" t="s">
        <v>817</v>
      </c>
      <c r="H92" s="19">
        <v>2017</v>
      </c>
      <c r="I92" s="11" t="s">
        <v>42</v>
      </c>
    </row>
    <row r="93" spans="1:9" x14ac:dyDescent="0.25">
      <c r="A93" s="21">
        <v>3523</v>
      </c>
      <c r="B93" s="10" t="s">
        <v>206</v>
      </c>
      <c r="C93" s="10" t="s">
        <v>179</v>
      </c>
      <c r="D93" s="11" t="s">
        <v>814</v>
      </c>
      <c r="E93" s="11" t="s">
        <v>815</v>
      </c>
      <c r="F93" s="20">
        <v>0.9385</v>
      </c>
      <c r="G93" s="20" t="s">
        <v>817</v>
      </c>
      <c r="H93" s="19">
        <v>2017</v>
      </c>
      <c r="I93" s="11" t="s">
        <v>42</v>
      </c>
    </row>
    <row r="94" spans="1:9" x14ac:dyDescent="0.25">
      <c r="A94" s="21">
        <v>2159</v>
      </c>
      <c r="B94" s="10" t="s">
        <v>207</v>
      </c>
      <c r="C94" s="10" t="s">
        <v>34</v>
      </c>
      <c r="D94" s="11" t="s">
        <v>814</v>
      </c>
      <c r="E94" s="11" t="s">
        <v>815</v>
      </c>
      <c r="F94" s="20">
        <v>0.92700000000000005</v>
      </c>
      <c r="G94" s="20" t="s">
        <v>817</v>
      </c>
      <c r="H94" s="19">
        <v>2017</v>
      </c>
      <c r="I94" s="11" t="s">
        <v>42</v>
      </c>
    </row>
    <row r="95" spans="1:9" x14ac:dyDescent="0.25">
      <c r="A95" s="21">
        <v>3504</v>
      </c>
      <c r="B95" s="10" t="s">
        <v>208</v>
      </c>
      <c r="C95" s="10" t="s">
        <v>209</v>
      </c>
      <c r="D95" s="11" t="s">
        <v>814</v>
      </c>
      <c r="E95" s="11" t="s">
        <v>815</v>
      </c>
      <c r="F95" s="20">
        <v>0.87</v>
      </c>
      <c r="G95" s="20" t="s">
        <v>817</v>
      </c>
      <c r="H95" s="19">
        <v>2017</v>
      </c>
      <c r="I95" s="11" t="s">
        <v>42</v>
      </c>
    </row>
    <row r="96" spans="1:9" x14ac:dyDescent="0.25">
      <c r="A96" s="21">
        <v>674</v>
      </c>
      <c r="B96" s="10" t="s">
        <v>210</v>
      </c>
      <c r="C96" s="10" t="s">
        <v>94</v>
      </c>
      <c r="D96" s="11" t="s">
        <v>814</v>
      </c>
      <c r="E96" s="11" t="s">
        <v>815</v>
      </c>
      <c r="F96" s="20">
        <v>0.83040000000000003</v>
      </c>
      <c r="G96" s="20" t="s">
        <v>817</v>
      </c>
      <c r="H96" s="19">
        <v>2017</v>
      </c>
      <c r="I96" s="11" t="s">
        <v>42</v>
      </c>
    </row>
    <row r="97" spans="1:9" x14ac:dyDescent="0.25">
      <c r="A97" s="21">
        <v>9991210</v>
      </c>
      <c r="B97" s="10" t="s">
        <v>211</v>
      </c>
      <c r="C97" s="10" t="s">
        <v>157</v>
      </c>
      <c r="D97" s="11" t="s">
        <v>814</v>
      </c>
      <c r="E97" s="11" t="s">
        <v>815</v>
      </c>
      <c r="F97" s="20">
        <v>1.8419000000000001</v>
      </c>
      <c r="G97" s="20" t="s">
        <v>817</v>
      </c>
      <c r="H97" s="19">
        <v>2017</v>
      </c>
      <c r="I97" s="11" t="s">
        <v>42</v>
      </c>
    </row>
    <row r="98" spans="1:9" x14ac:dyDescent="0.25">
      <c r="A98" s="21">
        <v>1966</v>
      </c>
      <c r="B98" s="10" t="s">
        <v>212</v>
      </c>
      <c r="C98" s="10" t="s">
        <v>213</v>
      </c>
      <c r="D98" s="11" t="s">
        <v>814</v>
      </c>
      <c r="E98" s="11" t="s">
        <v>815</v>
      </c>
      <c r="F98" s="20">
        <v>1.0488999999999999</v>
      </c>
      <c r="G98" s="20" t="s">
        <v>817</v>
      </c>
      <c r="H98" s="19">
        <v>2017</v>
      </c>
      <c r="I98" s="11" t="s">
        <v>42</v>
      </c>
    </row>
    <row r="99" spans="1:9" x14ac:dyDescent="0.25">
      <c r="A99" s="21">
        <v>2135</v>
      </c>
      <c r="B99" s="10" t="s">
        <v>214</v>
      </c>
      <c r="C99" s="10" t="s">
        <v>215</v>
      </c>
      <c r="D99" s="11" t="s">
        <v>814</v>
      </c>
      <c r="E99" s="11" t="s">
        <v>815</v>
      </c>
      <c r="F99" s="20">
        <v>0.98770000000000002</v>
      </c>
      <c r="G99" s="20" t="s">
        <v>817</v>
      </c>
      <c r="H99" s="19">
        <v>2017</v>
      </c>
      <c r="I99" s="11" t="s">
        <v>42</v>
      </c>
    </row>
    <row r="100" spans="1:9" x14ac:dyDescent="0.25">
      <c r="A100" s="21" t="s">
        <v>813</v>
      </c>
      <c r="B100" s="10" t="s">
        <v>216</v>
      </c>
      <c r="C100" s="10" t="s">
        <v>30</v>
      </c>
      <c r="D100" s="11" t="s">
        <v>814</v>
      </c>
      <c r="E100" s="11" t="s">
        <v>815</v>
      </c>
      <c r="F100" s="20">
        <v>0.86909999999999998</v>
      </c>
      <c r="G100" s="20" t="s">
        <v>817</v>
      </c>
      <c r="H100" s="19">
        <v>2017</v>
      </c>
      <c r="I100" s="11" t="s">
        <v>42</v>
      </c>
    </row>
    <row r="101" spans="1:9" x14ac:dyDescent="0.25">
      <c r="A101" s="21">
        <v>2316</v>
      </c>
      <c r="B101" s="10" t="s">
        <v>743</v>
      </c>
      <c r="C101" s="10" t="s">
        <v>62</v>
      </c>
      <c r="D101" s="11" t="s">
        <v>814</v>
      </c>
      <c r="E101" s="11" t="s">
        <v>815</v>
      </c>
      <c r="F101" s="20">
        <v>0.93630000000000002</v>
      </c>
      <c r="G101" s="20" t="s">
        <v>817</v>
      </c>
      <c r="H101" s="19">
        <v>2017</v>
      </c>
      <c r="I101" s="11" t="s">
        <v>42</v>
      </c>
    </row>
    <row r="102" spans="1:9" x14ac:dyDescent="0.25">
      <c r="A102" s="21">
        <v>2394</v>
      </c>
      <c r="B102" s="10" t="s">
        <v>772</v>
      </c>
      <c r="C102" s="10" t="s">
        <v>62</v>
      </c>
      <c r="D102" s="11">
        <v>0.9264</v>
      </c>
      <c r="E102" s="11" t="s">
        <v>815</v>
      </c>
      <c r="F102" s="20" t="s">
        <v>816</v>
      </c>
      <c r="G102" s="20" t="s">
        <v>817</v>
      </c>
      <c r="H102" s="19">
        <v>2017</v>
      </c>
      <c r="I102" s="11" t="s">
        <v>96</v>
      </c>
    </row>
    <row r="103" spans="1:9" x14ac:dyDescent="0.25">
      <c r="A103" s="22">
        <v>58</v>
      </c>
      <c r="B103" s="2" t="s">
        <v>977</v>
      </c>
      <c r="C103" s="13" t="s">
        <v>15</v>
      </c>
      <c r="D103" s="11" t="s">
        <v>814</v>
      </c>
      <c r="E103" s="11" t="s">
        <v>815</v>
      </c>
      <c r="F103" s="14" t="s">
        <v>816</v>
      </c>
      <c r="G103" s="14">
        <v>1</v>
      </c>
      <c r="H103" s="19">
        <v>2017</v>
      </c>
      <c r="I103" s="12" t="s">
        <v>761</v>
      </c>
    </row>
    <row r="104" spans="1:9" x14ac:dyDescent="0.25">
      <c r="A104" s="21">
        <v>2342</v>
      </c>
      <c r="B104" s="10" t="s">
        <v>778</v>
      </c>
      <c r="C104" s="10" t="s">
        <v>62</v>
      </c>
      <c r="D104" s="11" t="s">
        <v>814</v>
      </c>
      <c r="E104" s="11" t="s">
        <v>815</v>
      </c>
      <c r="F104" s="20">
        <v>0.93620000000000003</v>
      </c>
      <c r="G104" s="20" t="s">
        <v>817</v>
      </c>
      <c r="H104" s="19">
        <v>2017</v>
      </c>
      <c r="I104" s="11" t="s">
        <v>42</v>
      </c>
    </row>
    <row r="105" spans="1:9" x14ac:dyDescent="0.25">
      <c r="A105" s="21">
        <v>898</v>
      </c>
      <c r="B105" s="10" t="s">
        <v>217</v>
      </c>
      <c r="C105" s="10" t="s">
        <v>218</v>
      </c>
      <c r="D105" s="11" t="s">
        <v>814</v>
      </c>
      <c r="E105" s="11" t="s">
        <v>815</v>
      </c>
      <c r="F105" s="20">
        <v>0.98329999999999995</v>
      </c>
      <c r="G105" s="20" t="s">
        <v>817</v>
      </c>
      <c r="H105" s="19">
        <v>2017</v>
      </c>
      <c r="I105" s="11" t="s">
        <v>42</v>
      </c>
    </row>
    <row r="106" spans="1:9" x14ac:dyDescent="0.25">
      <c r="A106" s="21">
        <v>9991042</v>
      </c>
      <c r="B106" s="10" t="s">
        <v>219</v>
      </c>
      <c r="C106" s="10" t="s">
        <v>157</v>
      </c>
      <c r="D106" s="11" t="s">
        <v>814</v>
      </c>
      <c r="E106" s="11" t="s">
        <v>815</v>
      </c>
      <c r="F106" s="20">
        <v>0.79990000000000006</v>
      </c>
      <c r="G106" s="20" t="s">
        <v>817</v>
      </c>
      <c r="H106" s="19">
        <v>2017</v>
      </c>
      <c r="I106" s="11" t="s">
        <v>42</v>
      </c>
    </row>
    <row r="107" spans="1:9" x14ac:dyDescent="0.25">
      <c r="A107" s="21">
        <v>1755</v>
      </c>
      <c r="B107" s="10" t="s">
        <v>220</v>
      </c>
      <c r="C107" s="10" t="s">
        <v>186</v>
      </c>
      <c r="D107" s="11" t="s">
        <v>814</v>
      </c>
      <c r="E107" s="11" t="s">
        <v>815</v>
      </c>
      <c r="F107" s="20">
        <v>0.86109999999999998</v>
      </c>
      <c r="G107" s="20" t="s">
        <v>817</v>
      </c>
      <c r="H107" s="19">
        <v>2017</v>
      </c>
      <c r="I107" s="11" t="s">
        <v>42</v>
      </c>
    </row>
    <row r="108" spans="1:9" x14ac:dyDescent="0.25">
      <c r="A108" s="21">
        <v>1272</v>
      </c>
      <c r="B108" s="10" t="s">
        <v>221</v>
      </c>
      <c r="C108" s="10" t="s">
        <v>107</v>
      </c>
      <c r="D108" s="11" t="s">
        <v>814</v>
      </c>
      <c r="E108" s="11" t="s">
        <v>815</v>
      </c>
      <c r="F108" s="20">
        <v>0.79290000000000005</v>
      </c>
      <c r="G108" s="20" t="s">
        <v>817</v>
      </c>
      <c r="H108" s="19">
        <v>2017</v>
      </c>
      <c r="I108" s="11" t="s">
        <v>42</v>
      </c>
    </row>
    <row r="109" spans="1:9" x14ac:dyDescent="0.25">
      <c r="A109" s="21">
        <v>37</v>
      </c>
      <c r="B109" s="10" t="s">
        <v>222</v>
      </c>
      <c r="C109" s="10" t="s">
        <v>30</v>
      </c>
      <c r="D109" s="11" t="s">
        <v>814</v>
      </c>
      <c r="E109" s="11" t="s">
        <v>815</v>
      </c>
      <c r="F109" s="20">
        <v>0.86419999999999997</v>
      </c>
      <c r="G109" s="20" t="s">
        <v>817</v>
      </c>
      <c r="H109" s="19">
        <v>2017</v>
      </c>
      <c r="I109" s="11" t="s">
        <v>42</v>
      </c>
    </row>
    <row r="110" spans="1:9" x14ac:dyDescent="0.25">
      <c r="A110" s="21">
        <v>9991181</v>
      </c>
      <c r="B110" s="10" t="s">
        <v>223</v>
      </c>
      <c r="C110" s="10" t="s">
        <v>166</v>
      </c>
      <c r="D110" s="11" t="s">
        <v>814</v>
      </c>
      <c r="E110" s="11" t="s">
        <v>815</v>
      </c>
      <c r="F110" s="20">
        <v>0.85760000000000003</v>
      </c>
      <c r="G110" s="20" t="s">
        <v>817</v>
      </c>
      <c r="H110" s="19">
        <v>2017</v>
      </c>
      <c r="I110" s="11" t="s">
        <v>42</v>
      </c>
    </row>
    <row r="111" spans="1:9" x14ac:dyDescent="0.25">
      <c r="A111" s="21">
        <v>1185</v>
      </c>
      <c r="B111" s="10" t="s">
        <v>98</v>
      </c>
      <c r="C111" s="10" t="s">
        <v>129</v>
      </c>
      <c r="D111" s="11" t="s">
        <v>814</v>
      </c>
      <c r="E111" s="11" t="s">
        <v>815</v>
      </c>
      <c r="F111" s="20">
        <v>0.80620000000000003</v>
      </c>
      <c r="G111" s="20" t="s">
        <v>817</v>
      </c>
      <c r="H111" s="19">
        <v>2017</v>
      </c>
      <c r="I111" s="11" t="s">
        <v>42</v>
      </c>
    </row>
    <row r="112" spans="1:9" x14ac:dyDescent="0.25">
      <c r="A112" s="21">
        <v>1185</v>
      </c>
      <c r="B112" s="10" t="s">
        <v>224</v>
      </c>
      <c r="C112" s="10" t="s">
        <v>225</v>
      </c>
      <c r="D112" s="11" t="s">
        <v>814</v>
      </c>
      <c r="E112" s="11" t="s">
        <v>815</v>
      </c>
      <c r="F112" s="20">
        <v>0.80369999999999997</v>
      </c>
      <c r="G112" s="20" t="s">
        <v>817</v>
      </c>
      <c r="H112" s="19">
        <v>2017</v>
      </c>
      <c r="I112" s="11" t="s">
        <v>761</v>
      </c>
    </row>
    <row r="113" spans="1:9" x14ac:dyDescent="0.25">
      <c r="A113" s="21">
        <v>3546</v>
      </c>
      <c r="B113" s="10" t="s">
        <v>99</v>
      </c>
      <c r="C113" s="10" t="s">
        <v>34</v>
      </c>
      <c r="D113" s="11" t="s">
        <v>814</v>
      </c>
      <c r="E113" s="11" t="s">
        <v>815</v>
      </c>
      <c r="F113" s="20">
        <v>0.89470000000000005</v>
      </c>
      <c r="G113" s="20" t="s">
        <v>817</v>
      </c>
      <c r="H113" s="19">
        <v>2017</v>
      </c>
      <c r="I113" s="11" t="s">
        <v>42</v>
      </c>
    </row>
    <row r="114" spans="1:9" x14ac:dyDescent="0.25">
      <c r="A114" s="21">
        <v>1600</v>
      </c>
      <c r="B114" s="10" t="s">
        <v>226</v>
      </c>
      <c r="C114" s="10" t="s">
        <v>190</v>
      </c>
      <c r="D114" s="11" t="s">
        <v>814</v>
      </c>
      <c r="E114" s="11" t="s">
        <v>815</v>
      </c>
      <c r="F114" s="20">
        <v>1.0153000000000001</v>
      </c>
      <c r="G114" s="20" t="s">
        <v>817</v>
      </c>
      <c r="H114" s="19">
        <v>2017</v>
      </c>
      <c r="I114" s="11" t="s">
        <v>42</v>
      </c>
    </row>
    <row r="115" spans="1:9" x14ac:dyDescent="0.25">
      <c r="A115" s="21" t="s">
        <v>813</v>
      </c>
      <c r="B115" s="10" t="s">
        <v>227</v>
      </c>
      <c r="C115" s="10" t="s">
        <v>145</v>
      </c>
      <c r="D115" s="11" t="s">
        <v>814</v>
      </c>
      <c r="E115" s="11" t="s">
        <v>815</v>
      </c>
      <c r="F115" s="20">
        <v>0.84840000000000004</v>
      </c>
      <c r="G115" s="20" t="s">
        <v>817</v>
      </c>
      <c r="H115" s="19">
        <v>2017</v>
      </c>
      <c r="I115" s="11" t="s">
        <v>42</v>
      </c>
    </row>
    <row r="116" spans="1:9" x14ac:dyDescent="0.25">
      <c r="A116" s="21">
        <v>3582</v>
      </c>
      <c r="B116" s="10" t="s">
        <v>228</v>
      </c>
      <c r="C116" s="10" t="s">
        <v>229</v>
      </c>
      <c r="D116" s="11" t="s">
        <v>814</v>
      </c>
      <c r="E116" s="11" t="s">
        <v>815</v>
      </c>
      <c r="F116" s="20">
        <v>0.90110000000000001</v>
      </c>
      <c r="G116" s="20" t="s">
        <v>817</v>
      </c>
      <c r="H116" s="19">
        <v>2017</v>
      </c>
      <c r="I116" s="11" t="s">
        <v>42</v>
      </c>
    </row>
    <row r="117" spans="1:9" x14ac:dyDescent="0.25">
      <c r="A117" s="21">
        <v>3493</v>
      </c>
      <c r="B117" s="10" t="s">
        <v>230</v>
      </c>
      <c r="C117" s="10" t="s">
        <v>231</v>
      </c>
      <c r="D117" s="11" t="s">
        <v>814</v>
      </c>
      <c r="E117" s="11" t="s">
        <v>815</v>
      </c>
      <c r="F117" s="20">
        <v>0.996</v>
      </c>
      <c r="G117" s="20" t="s">
        <v>817</v>
      </c>
      <c r="H117" s="19">
        <v>2017</v>
      </c>
      <c r="I117" s="11" t="s">
        <v>42</v>
      </c>
    </row>
    <row r="118" spans="1:9" x14ac:dyDescent="0.25">
      <c r="A118" s="21">
        <v>77</v>
      </c>
      <c r="B118" s="10" t="s">
        <v>721</v>
      </c>
      <c r="C118" s="10" t="s">
        <v>232</v>
      </c>
      <c r="D118" s="11" t="s">
        <v>814</v>
      </c>
      <c r="E118" s="11" t="s">
        <v>815</v>
      </c>
      <c r="F118" s="20">
        <v>0.9</v>
      </c>
      <c r="G118" s="20" t="s">
        <v>817</v>
      </c>
      <c r="H118" s="19">
        <v>2017</v>
      </c>
      <c r="I118" s="11" t="s">
        <v>42</v>
      </c>
    </row>
    <row r="119" spans="1:9" x14ac:dyDescent="0.25">
      <c r="A119" s="21">
        <v>1833</v>
      </c>
      <c r="B119" s="10" t="s">
        <v>233</v>
      </c>
      <c r="C119" s="10" t="s">
        <v>234</v>
      </c>
      <c r="D119" s="11" t="s">
        <v>814</v>
      </c>
      <c r="E119" s="11" t="s">
        <v>815</v>
      </c>
      <c r="F119" s="20">
        <v>0.87419999999999998</v>
      </c>
      <c r="G119" s="20" t="s">
        <v>817</v>
      </c>
      <c r="H119" s="19">
        <v>2017</v>
      </c>
      <c r="I119" s="11" t="s">
        <v>42</v>
      </c>
    </row>
    <row r="120" spans="1:9" x14ac:dyDescent="0.25">
      <c r="A120" s="21">
        <v>960</v>
      </c>
      <c r="B120" s="10" t="s">
        <v>722</v>
      </c>
      <c r="C120" s="10" t="s">
        <v>235</v>
      </c>
      <c r="D120" s="11" t="s">
        <v>814</v>
      </c>
      <c r="E120" s="11" t="s">
        <v>815</v>
      </c>
      <c r="F120" s="20">
        <v>0.86519999999999997</v>
      </c>
      <c r="G120" s="20" t="s">
        <v>817</v>
      </c>
      <c r="H120" s="19">
        <v>2017</v>
      </c>
      <c r="I120" s="11" t="s">
        <v>42</v>
      </c>
    </row>
    <row r="121" spans="1:9" x14ac:dyDescent="0.25">
      <c r="A121" s="21">
        <v>3271</v>
      </c>
      <c r="B121" s="10" t="s">
        <v>236</v>
      </c>
      <c r="C121" s="10" t="s">
        <v>237</v>
      </c>
      <c r="D121" s="11" t="s">
        <v>814</v>
      </c>
      <c r="E121" s="11" t="s">
        <v>815</v>
      </c>
      <c r="F121" s="20">
        <v>0.78639999999999999</v>
      </c>
      <c r="G121" s="20" t="s">
        <v>817</v>
      </c>
      <c r="H121" s="19">
        <v>2017</v>
      </c>
      <c r="I121" s="11" t="s">
        <v>42</v>
      </c>
    </row>
    <row r="122" spans="1:9" x14ac:dyDescent="0.25">
      <c r="A122" s="21">
        <v>223</v>
      </c>
      <c r="B122" s="10" t="s">
        <v>238</v>
      </c>
      <c r="C122" s="10" t="s">
        <v>239</v>
      </c>
      <c r="D122" s="11" t="s">
        <v>814</v>
      </c>
      <c r="E122" s="11" t="s">
        <v>815</v>
      </c>
      <c r="F122" s="20">
        <v>0.80930000000000002</v>
      </c>
      <c r="G122" s="20" t="s">
        <v>817</v>
      </c>
      <c r="H122" s="19">
        <v>2017</v>
      </c>
      <c r="I122" s="11" t="s">
        <v>42</v>
      </c>
    </row>
    <row r="123" spans="1:9" x14ac:dyDescent="0.25">
      <c r="A123" s="21">
        <v>2236</v>
      </c>
      <c r="B123" s="10" t="s">
        <v>240</v>
      </c>
      <c r="C123" s="10" t="s">
        <v>34</v>
      </c>
      <c r="D123" s="11" t="s">
        <v>814</v>
      </c>
      <c r="E123" s="11" t="s">
        <v>815</v>
      </c>
      <c r="F123" s="20">
        <v>0.92369999999999997</v>
      </c>
      <c r="G123" s="20" t="s">
        <v>817</v>
      </c>
      <c r="H123" s="19">
        <v>2017</v>
      </c>
      <c r="I123" s="11" t="s">
        <v>42</v>
      </c>
    </row>
    <row r="124" spans="1:9" x14ac:dyDescent="0.25">
      <c r="A124" s="21" t="s">
        <v>813</v>
      </c>
      <c r="B124" s="10" t="s">
        <v>241</v>
      </c>
      <c r="C124" s="10" t="s">
        <v>242</v>
      </c>
      <c r="D124" s="11" t="s">
        <v>814</v>
      </c>
      <c r="E124" s="11" t="s">
        <v>815</v>
      </c>
      <c r="F124" s="20">
        <v>0.99739999999999995</v>
      </c>
      <c r="G124" s="20" t="s">
        <v>817</v>
      </c>
      <c r="H124" s="19">
        <v>2017</v>
      </c>
      <c r="I124" s="11" t="s">
        <v>42</v>
      </c>
    </row>
    <row r="125" spans="1:9" x14ac:dyDescent="0.25">
      <c r="A125" s="21">
        <v>3621</v>
      </c>
      <c r="B125" s="10" t="s">
        <v>756</v>
      </c>
      <c r="C125" s="10" t="s">
        <v>18</v>
      </c>
      <c r="D125" s="11" t="s">
        <v>814</v>
      </c>
      <c r="E125" s="11" t="s">
        <v>815</v>
      </c>
      <c r="F125" s="20">
        <v>0.87180000000000002</v>
      </c>
      <c r="G125" s="20" t="s">
        <v>817</v>
      </c>
      <c r="H125" s="19">
        <v>2017</v>
      </c>
      <c r="I125" s="11" t="s">
        <v>42</v>
      </c>
    </row>
    <row r="126" spans="1:9" x14ac:dyDescent="0.25">
      <c r="A126" s="22">
        <v>26</v>
      </c>
      <c r="B126" s="13" t="s">
        <v>746</v>
      </c>
      <c r="C126" s="13" t="s">
        <v>18</v>
      </c>
      <c r="D126" s="14" t="s">
        <v>814</v>
      </c>
      <c r="E126" s="15" t="s">
        <v>815</v>
      </c>
      <c r="F126" s="14">
        <v>0.86360000000000003</v>
      </c>
      <c r="G126" s="14" t="s">
        <v>817</v>
      </c>
      <c r="H126" s="12">
        <v>2017</v>
      </c>
      <c r="I126" s="12" t="s">
        <v>96</v>
      </c>
    </row>
    <row r="127" spans="1:9" x14ac:dyDescent="0.25">
      <c r="A127" s="21">
        <v>9991043</v>
      </c>
      <c r="B127" s="10" t="s">
        <v>243</v>
      </c>
      <c r="C127" s="10" t="s">
        <v>157</v>
      </c>
      <c r="D127" s="11" t="s">
        <v>814</v>
      </c>
      <c r="E127" s="11" t="s">
        <v>815</v>
      </c>
      <c r="F127" s="20">
        <v>1.8452999999999999</v>
      </c>
      <c r="G127" s="20" t="s">
        <v>817</v>
      </c>
      <c r="H127" s="19">
        <v>2017</v>
      </c>
      <c r="I127" s="11" t="s">
        <v>42</v>
      </c>
    </row>
    <row r="128" spans="1:9" x14ac:dyDescent="0.25">
      <c r="A128" s="22">
        <v>2150</v>
      </c>
      <c r="B128" s="13" t="s">
        <v>6</v>
      </c>
      <c r="C128" s="13" t="s">
        <v>11</v>
      </c>
      <c r="D128" s="14" t="s">
        <v>814</v>
      </c>
      <c r="E128" s="15">
        <v>1.0620000000000001</v>
      </c>
      <c r="F128" s="14" t="s">
        <v>816</v>
      </c>
      <c r="G128" s="14" t="s">
        <v>817</v>
      </c>
      <c r="H128" s="12">
        <v>2017</v>
      </c>
      <c r="I128" s="12" t="s">
        <v>96</v>
      </c>
    </row>
    <row r="129" spans="1:9" x14ac:dyDescent="0.25">
      <c r="A129" s="21">
        <v>3609</v>
      </c>
      <c r="B129" s="10" t="s">
        <v>244</v>
      </c>
      <c r="C129" s="10" t="s">
        <v>172</v>
      </c>
      <c r="D129" s="11" t="s">
        <v>814</v>
      </c>
      <c r="E129" s="11" t="s">
        <v>815</v>
      </c>
      <c r="F129" s="20">
        <v>0.80430000000000001</v>
      </c>
      <c r="G129" s="20" t="s">
        <v>817</v>
      </c>
      <c r="H129" s="19">
        <v>2017</v>
      </c>
      <c r="I129" s="11" t="s">
        <v>42</v>
      </c>
    </row>
    <row r="130" spans="1:9" x14ac:dyDescent="0.25">
      <c r="A130" s="21">
        <v>1191</v>
      </c>
      <c r="B130" s="10" t="s">
        <v>245</v>
      </c>
      <c r="C130" s="10" t="s">
        <v>246</v>
      </c>
      <c r="D130" s="11" t="s">
        <v>814</v>
      </c>
      <c r="E130" s="11" t="s">
        <v>815</v>
      </c>
      <c r="F130" s="20">
        <v>0.94410000000000005</v>
      </c>
      <c r="G130" s="20" t="s">
        <v>817</v>
      </c>
      <c r="H130" s="19">
        <v>2017</v>
      </c>
      <c r="I130" s="11" t="s">
        <v>42</v>
      </c>
    </row>
    <row r="131" spans="1:9" x14ac:dyDescent="0.25">
      <c r="A131" s="21">
        <v>137</v>
      </c>
      <c r="B131" s="10" t="s">
        <v>247</v>
      </c>
      <c r="C131" s="10" t="s">
        <v>30</v>
      </c>
      <c r="D131" s="11" t="s">
        <v>814</v>
      </c>
      <c r="E131" s="11" t="s">
        <v>815</v>
      </c>
      <c r="F131" s="20">
        <v>0.84599999999999997</v>
      </c>
      <c r="G131" s="20" t="s">
        <v>817</v>
      </c>
      <c r="H131" s="19">
        <v>2017</v>
      </c>
      <c r="I131" s="11" t="s">
        <v>42</v>
      </c>
    </row>
    <row r="132" spans="1:9" x14ac:dyDescent="0.25">
      <c r="A132" s="22">
        <v>2003</v>
      </c>
      <c r="B132" s="10" t="s">
        <v>982</v>
      </c>
      <c r="C132" s="10" t="s">
        <v>249</v>
      </c>
      <c r="D132" s="11" t="s">
        <v>814</v>
      </c>
      <c r="E132" s="11" t="s">
        <v>815</v>
      </c>
      <c r="F132" s="20">
        <v>0.8458</v>
      </c>
      <c r="G132" s="20" t="s">
        <v>817</v>
      </c>
      <c r="H132" s="19">
        <v>2017</v>
      </c>
      <c r="I132" s="11" t="s">
        <v>761</v>
      </c>
    </row>
    <row r="133" spans="1:9" x14ac:dyDescent="0.25">
      <c r="A133" s="21">
        <v>2003</v>
      </c>
      <c r="B133" s="10" t="s">
        <v>248</v>
      </c>
      <c r="C133" s="10" t="s">
        <v>249</v>
      </c>
      <c r="D133" s="11" t="s">
        <v>814</v>
      </c>
      <c r="E133" s="11" t="s">
        <v>815</v>
      </c>
      <c r="F133" s="20">
        <v>0.86250000000000004</v>
      </c>
      <c r="G133" s="20" t="s">
        <v>817</v>
      </c>
      <c r="H133" s="19">
        <v>2017</v>
      </c>
      <c r="I133" s="11" t="s">
        <v>42</v>
      </c>
    </row>
    <row r="134" spans="1:9" x14ac:dyDescent="0.25">
      <c r="A134" s="22" t="s">
        <v>813</v>
      </c>
      <c r="B134" s="2" t="s">
        <v>926</v>
      </c>
      <c r="C134" s="13" t="s">
        <v>910</v>
      </c>
      <c r="D134" s="11" t="s">
        <v>814</v>
      </c>
      <c r="E134" s="11" t="s">
        <v>815</v>
      </c>
      <c r="F134" s="14" t="s">
        <v>816</v>
      </c>
      <c r="G134" s="14">
        <v>1</v>
      </c>
      <c r="H134" s="19">
        <v>2017</v>
      </c>
      <c r="I134" s="12" t="s">
        <v>761</v>
      </c>
    </row>
    <row r="135" spans="1:9" x14ac:dyDescent="0.25">
      <c r="A135" s="22">
        <v>2434</v>
      </c>
      <c r="B135" s="13" t="s">
        <v>8</v>
      </c>
      <c r="C135" s="13" t="s">
        <v>13</v>
      </c>
      <c r="D135" s="14">
        <v>1.1929000000000001</v>
      </c>
      <c r="E135" s="15" t="s">
        <v>815</v>
      </c>
      <c r="F135" s="14" t="s">
        <v>816</v>
      </c>
      <c r="G135" s="14" t="s">
        <v>817</v>
      </c>
      <c r="H135" s="12">
        <v>2017</v>
      </c>
      <c r="I135" s="12" t="s">
        <v>96</v>
      </c>
    </row>
    <row r="136" spans="1:9" x14ac:dyDescent="0.25">
      <c r="A136" s="21">
        <v>3502</v>
      </c>
      <c r="B136" s="10" t="s">
        <v>250</v>
      </c>
      <c r="C136" s="10" t="s">
        <v>94</v>
      </c>
      <c r="D136" s="11" t="s">
        <v>814</v>
      </c>
      <c r="E136" s="11" t="s">
        <v>815</v>
      </c>
      <c r="F136" s="20">
        <v>0.85229999999999995</v>
      </c>
      <c r="G136" s="20" t="s">
        <v>817</v>
      </c>
      <c r="H136" s="19">
        <v>2017</v>
      </c>
      <c r="I136" s="11" t="s">
        <v>42</v>
      </c>
    </row>
    <row r="137" spans="1:9" x14ac:dyDescent="0.25">
      <c r="A137" s="22">
        <v>62</v>
      </c>
      <c r="B137" s="2" t="s">
        <v>974</v>
      </c>
      <c r="C137" s="13" t="s">
        <v>15</v>
      </c>
      <c r="D137" s="11" t="s">
        <v>814</v>
      </c>
      <c r="E137" s="11" t="s">
        <v>815</v>
      </c>
      <c r="F137" s="14" t="s">
        <v>816</v>
      </c>
      <c r="G137" s="14">
        <v>1</v>
      </c>
      <c r="H137" s="19">
        <v>2017</v>
      </c>
      <c r="I137" s="12" t="s">
        <v>761</v>
      </c>
    </row>
    <row r="138" spans="1:9" x14ac:dyDescent="0.25">
      <c r="A138" s="22">
        <v>2571</v>
      </c>
      <c r="B138" s="13" t="s">
        <v>9</v>
      </c>
      <c r="C138" s="13" t="s">
        <v>14</v>
      </c>
      <c r="D138" s="14">
        <v>1.0716000000000001</v>
      </c>
      <c r="E138" s="15">
        <v>1.083</v>
      </c>
      <c r="F138" s="14" t="s">
        <v>816</v>
      </c>
      <c r="G138" s="14" t="s">
        <v>817</v>
      </c>
      <c r="H138" s="12">
        <v>2017</v>
      </c>
      <c r="I138" s="12" t="s">
        <v>96</v>
      </c>
    </row>
    <row r="139" spans="1:9" x14ac:dyDescent="0.25">
      <c r="A139" s="21">
        <v>3345</v>
      </c>
      <c r="B139" s="10" t="s">
        <v>251</v>
      </c>
      <c r="C139" s="10" t="s">
        <v>252</v>
      </c>
      <c r="D139" s="11" t="s">
        <v>814</v>
      </c>
      <c r="E139" s="11" t="s">
        <v>815</v>
      </c>
      <c r="F139" s="20">
        <v>0.83430000000000004</v>
      </c>
      <c r="G139" s="20" t="s">
        <v>817</v>
      </c>
      <c r="H139" s="19">
        <v>2017</v>
      </c>
      <c r="I139" s="11" t="s">
        <v>42</v>
      </c>
    </row>
    <row r="140" spans="1:9" x14ac:dyDescent="0.25">
      <c r="A140" s="21">
        <v>3610</v>
      </c>
      <c r="B140" s="10" t="s">
        <v>253</v>
      </c>
      <c r="C140" s="10" t="s">
        <v>135</v>
      </c>
      <c r="D140" s="11" t="s">
        <v>814</v>
      </c>
      <c r="E140" s="11" t="s">
        <v>815</v>
      </c>
      <c r="F140" s="20">
        <v>0.84660000000000002</v>
      </c>
      <c r="G140" s="20" t="s">
        <v>817</v>
      </c>
      <c r="H140" s="19">
        <v>2017</v>
      </c>
      <c r="I140" s="11" t="s">
        <v>42</v>
      </c>
    </row>
    <row r="141" spans="1:9" x14ac:dyDescent="0.25">
      <c r="A141" s="22">
        <v>2616</v>
      </c>
      <c r="B141" s="13" t="s">
        <v>10</v>
      </c>
      <c r="C141" s="13" t="s">
        <v>15</v>
      </c>
      <c r="D141" s="14" t="s">
        <v>814</v>
      </c>
      <c r="E141" s="15">
        <v>0.997</v>
      </c>
      <c r="F141" s="14" t="s">
        <v>816</v>
      </c>
      <c r="G141" s="14" t="s">
        <v>817</v>
      </c>
      <c r="H141" s="12">
        <v>2017</v>
      </c>
      <c r="I141" s="12" t="s">
        <v>96</v>
      </c>
    </row>
    <row r="142" spans="1:9" x14ac:dyDescent="0.25">
      <c r="A142" s="21">
        <v>1969</v>
      </c>
      <c r="B142" s="10" t="s">
        <v>752</v>
      </c>
      <c r="C142" s="10" t="s">
        <v>34</v>
      </c>
      <c r="D142" s="11" t="s">
        <v>814</v>
      </c>
      <c r="E142" s="11" t="s">
        <v>815</v>
      </c>
      <c r="F142" s="20">
        <v>0.89900000000000002</v>
      </c>
      <c r="G142" s="20" t="s">
        <v>817</v>
      </c>
      <c r="H142" s="19">
        <v>2017</v>
      </c>
      <c r="I142" s="11" t="s">
        <v>42</v>
      </c>
    </row>
    <row r="143" spans="1:9" x14ac:dyDescent="0.25">
      <c r="A143" s="21">
        <v>9991230</v>
      </c>
      <c r="B143" s="10" t="s">
        <v>752</v>
      </c>
      <c r="C143" s="10" t="s">
        <v>183</v>
      </c>
      <c r="D143" s="11" t="s">
        <v>814</v>
      </c>
      <c r="E143" s="11" t="s">
        <v>815</v>
      </c>
      <c r="F143" s="20">
        <v>0.78969999999999996</v>
      </c>
      <c r="G143" s="20" t="s">
        <v>817</v>
      </c>
      <c r="H143" s="19">
        <v>2017</v>
      </c>
      <c r="I143" s="11" t="s">
        <v>42</v>
      </c>
    </row>
    <row r="144" spans="1:9" x14ac:dyDescent="0.25">
      <c r="A144" s="21">
        <v>9991153</v>
      </c>
      <c r="B144" s="10" t="s">
        <v>752</v>
      </c>
      <c r="C144" s="10" t="s">
        <v>254</v>
      </c>
      <c r="D144" s="11" t="s">
        <v>814</v>
      </c>
      <c r="E144" s="11" t="s">
        <v>815</v>
      </c>
      <c r="F144" s="20">
        <v>0.8881</v>
      </c>
      <c r="G144" s="20" t="s">
        <v>817</v>
      </c>
      <c r="H144" s="19">
        <v>2017</v>
      </c>
      <c r="I144" s="11" t="s">
        <v>42</v>
      </c>
    </row>
    <row r="145" spans="1:9" x14ac:dyDescent="0.25">
      <c r="A145" s="21" t="s">
        <v>813</v>
      </c>
      <c r="B145" s="10" t="s">
        <v>255</v>
      </c>
      <c r="C145" s="10" t="s">
        <v>131</v>
      </c>
      <c r="D145" s="11" t="s">
        <v>814</v>
      </c>
      <c r="E145" s="11" t="s">
        <v>815</v>
      </c>
      <c r="F145" s="20">
        <v>0.90920000000000001</v>
      </c>
      <c r="G145" s="20" t="s">
        <v>817</v>
      </c>
      <c r="H145" s="19">
        <v>2017</v>
      </c>
      <c r="I145" s="11" t="s">
        <v>42</v>
      </c>
    </row>
    <row r="146" spans="1:9" x14ac:dyDescent="0.25">
      <c r="A146" s="22" t="s">
        <v>813</v>
      </c>
      <c r="B146" s="2" t="s">
        <v>902</v>
      </c>
      <c r="C146" s="13" t="s">
        <v>903</v>
      </c>
      <c r="D146" s="11" t="s">
        <v>814</v>
      </c>
      <c r="E146" s="11" t="s">
        <v>815</v>
      </c>
      <c r="F146" s="14" t="s">
        <v>816</v>
      </c>
      <c r="G146" s="14">
        <v>1</v>
      </c>
      <c r="H146" s="19">
        <v>2017</v>
      </c>
      <c r="I146" s="12" t="s">
        <v>761</v>
      </c>
    </row>
    <row r="147" spans="1:9" x14ac:dyDescent="0.25">
      <c r="A147" s="21">
        <v>634</v>
      </c>
      <c r="B147" s="10" t="s">
        <v>256</v>
      </c>
      <c r="C147" s="10" t="s">
        <v>183</v>
      </c>
      <c r="D147" s="11" t="s">
        <v>814</v>
      </c>
      <c r="E147" s="11" t="s">
        <v>815</v>
      </c>
      <c r="F147" s="20">
        <v>1.9186000000000001</v>
      </c>
      <c r="G147" s="20" t="s">
        <v>817</v>
      </c>
      <c r="H147" s="19">
        <v>2017</v>
      </c>
      <c r="I147" s="11" t="s">
        <v>42</v>
      </c>
    </row>
    <row r="148" spans="1:9" x14ac:dyDescent="0.25">
      <c r="A148" s="21">
        <v>3006</v>
      </c>
      <c r="B148" s="10" t="s">
        <v>257</v>
      </c>
      <c r="C148" s="10" t="s">
        <v>23</v>
      </c>
      <c r="D148" s="11" t="s">
        <v>814</v>
      </c>
      <c r="E148" s="11" t="s">
        <v>815</v>
      </c>
      <c r="F148" s="20" t="s">
        <v>816</v>
      </c>
      <c r="G148" s="20">
        <v>1</v>
      </c>
      <c r="H148" s="19">
        <v>2019</v>
      </c>
      <c r="I148" s="11" t="s">
        <v>761</v>
      </c>
    </row>
    <row r="149" spans="1:9" x14ac:dyDescent="0.25">
      <c r="A149" s="21">
        <v>1232</v>
      </c>
      <c r="B149" s="10" t="s">
        <v>258</v>
      </c>
      <c r="C149" s="10" t="s">
        <v>246</v>
      </c>
      <c r="D149" s="11" t="s">
        <v>814</v>
      </c>
      <c r="E149" s="11" t="s">
        <v>815</v>
      </c>
      <c r="F149" s="20">
        <v>0.92579999999999996</v>
      </c>
      <c r="G149" s="20" t="s">
        <v>817</v>
      </c>
      <c r="H149" s="19">
        <v>2017</v>
      </c>
      <c r="I149" s="11" t="s">
        <v>42</v>
      </c>
    </row>
    <row r="150" spans="1:9" x14ac:dyDescent="0.25">
      <c r="A150" s="21">
        <v>2429</v>
      </c>
      <c r="B150" s="10" t="s">
        <v>19</v>
      </c>
      <c r="C150" s="10" t="s">
        <v>259</v>
      </c>
      <c r="D150" s="11" t="s">
        <v>814</v>
      </c>
      <c r="E150" s="11">
        <v>1.1120000000000001</v>
      </c>
      <c r="F150" s="20">
        <v>1.0909</v>
      </c>
      <c r="G150" s="20" t="s">
        <v>817</v>
      </c>
      <c r="H150" s="19">
        <v>2017</v>
      </c>
      <c r="I150" s="11" t="s">
        <v>742</v>
      </c>
    </row>
    <row r="151" spans="1:9" x14ac:dyDescent="0.25">
      <c r="A151" s="21">
        <v>1570</v>
      </c>
      <c r="B151" s="10" t="s">
        <v>260</v>
      </c>
      <c r="C151" s="10" t="s">
        <v>186</v>
      </c>
      <c r="D151" s="11" t="s">
        <v>814</v>
      </c>
      <c r="E151" s="11" t="s">
        <v>815</v>
      </c>
      <c r="F151" s="20">
        <v>0.8387</v>
      </c>
      <c r="G151" s="20" t="s">
        <v>817</v>
      </c>
      <c r="H151" s="19">
        <v>2017</v>
      </c>
      <c r="I151" s="11" t="s">
        <v>42</v>
      </c>
    </row>
    <row r="152" spans="1:9" x14ac:dyDescent="0.25">
      <c r="A152" s="21">
        <v>51019</v>
      </c>
      <c r="B152" s="10" t="s">
        <v>261</v>
      </c>
      <c r="C152" s="10" t="s">
        <v>262</v>
      </c>
      <c r="D152" s="11" t="s">
        <v>814</v>
      </c>
      <c r="E152" s="11" t="s">
        <v>815</v>
      </c>
      <c r="F152" s="20">
        <v>0.92510000000000003</v>
      </c>
      <c r="G152" s="20" t="s">
        <v>817</v>
      </c>
      <c r="H152" s="19">
        <v>2017</v>
      </c>
      <c r="I152" s="11" t="s">
        <v>42</v>
      </c>
    </row>
    <row r="153" spans="1:9" x14ac:dyDescent="0.25">
      <c r="A153" s="22">
        <v>1185</v>
      </c>
      <c r="B153" s="10" t="s">
        <v>983</v>
      </c>
      <c r="C153" s="10" t="s">
        <v>129</v>
      </c>
      <c r="D153" s="11" t="s">
        <v>814</v>
      </c>
      <c r="E153" s="11" t="s">
        <v>815</v>
      </c>
      <c r="F153" s="20">
        <v>0.80369999999999997</v>
      </c>
      <c r="G153" s="20" t="s">
        <v>817</v>
      </c>
      <c r="H153" s="19">
        <v>2017</v>
      </c>
      <c r="I153" s="11" t="s">
        <v>761</v>
      </c>
    </row>
    <row r="154" spans="1:9" x14ac:dyDescent="0.25">
      <c r="A154" s="21">
        <v>9991148</v>
      </c>
      <c r="B154" s="10" t="s">
        <v>263</v>
      </c>
      <c r="C154" s="10" t="s">
        <v>264</v>
      </c>
      <c r="D154" s="11" t="s">
        <v>814</v>
      </c>
      <c r="E154" s="11" t="s">
        <v>815</v>
      </c>
      <c r="F154" s="20">
        <v>0.93379999999999996</v>
      </c>
      <c r="G154" s="20" t="s">
        <v>817</v>
      </c>
      <c r="H154" s="19">
        <v>2017</v>
      </c>
      <c r="I154" s="11" t="s">
        <v>42</v>
      </c>
    </row>
    <row r="155" spans="1:9" x14ac:dyDescent="0.25">
      <c r="A155" s="21">
        <v>938</v>
      </c>
      <c r="B155" s="10" t="s">
        <v>265</v>
      </c>
      <c r="C155" s="10" t="s">
        <v>161</v>
      </c>
      <c r="D155" s="11" t="s">
        <v>814</v>
      </c>
      <c r="E155" s="11" t="s">
        <v>815</v>
      </c>
      <c r="F155" s="20">
        <v>0.84350000000000003</v>
      </c>
      <c r="G155" s="20" t="s">
        <v>817</v>
      </c>
      <c r="H155" s="19">
        <v>2017</v>
      </c>
      <c r="I155" s="11" t="s">
        <v>42</v>
      </c>
    </row>
    <row r="156" spans="1:9" x14ac:dyDescent="0.25">
      <c r="A156" s="21">
        <v>1754</v>
      </c>
      <c r="B156" s="10" t="s">
        <v>266</v>
      </c>
      <c r="C156" s="10" t="s">
        <v>129</v>
      </c>
      <c r="D156" s="11" t="s">
        <v>814</v>
      </c>
      <c r="E156" s="11" t="s">
        <v>815</v>
      </c>
      <c r="F156" s="20">
        <v>0.80200000000000005</v>
      </c>
      <c r="G156" s="20" t="s">
        <v>817</v>
      </c>
      <c r="H156" s="19">
        <v>2017</v>
      </c>
      <c r="I156" s="11" t="s">
        <v>42</v>
      </c>
    </row>
    <row r="157" spans="1:9" x14ac:dyDescent="0.25">
      <c r="A157" s="21">
        <v>3993</v>
      </c>
      <c r="B157" s="10" t="s">
        <v>267</v>
      </c>
      <c r="C157" s="10" t="s">
        <v>131</v>
      </c>
      <c r="D157" s="11" t="s">
        <v>814</v>
      </c>
      <c r="E157" s="11" t="s">
        <v>815</v>
      </c>
      <c r="F157" s="20">
        <v>0.92600000000000005</v>
      </c>
      <c r="G157" s="20" t="s">
        <v>817</v>
      </c>
      <c r="H157" s="19">
        <v>2017</v>
      </c>
      <c r="I157" s="11" t="s">
        <v>42</v>
      </c>
    </row>
    <row r="158" spans="1:9" x14ac:dyDescent="0.25">
      <c r="A158" s="21">
        <v>3618</v>
      </c>
      <c r="B158" s="10" t="s">
        <v>268</v>
      </c>
      <c r="C158" s="10" t="s">
        <v>28</v>
      </c>
      <c r="D158" s="11" t="s">
        <v>814</v>
      </c>
      <c r="E158" s="11" t="s">
        <v>815</v>
      </c>
      <c r="F158" s="20">
        <v>0.96479999999999999</v>
      </c>
      <c r="G158" s="20" t="s">
        <v>817</v>
      </c>
      <c r="H158" s="19">
        <v>2017</v>
      </c>
      <c r="I158" s="11" t="s">
        <v>42</v>
      </c>
    </row>
    <row r="159" spans="1:9" x14ac:dyDescent="0.25">
      <c r="A159" s="21">
        <v>1045</v>
      </c>
      <c r="B159" s="10" t="s">
        <v>269</v>
      </c>
      <c r="C159" s="10" t="s">
        <v>754</v>
      </c>
      <c r="D159" s="11" t="s">
        <v>814</v>
      </c>
      <c r="E159" s="11" t="s">
        <v>815</v>
      </c>
      <c r="F159" s="20">
        <v>1.0563</v>
      </c>
      <c r="G159" s="20" t="s">
        <v>817</v>
      </c>
      <c r="H159" s="19">
        <v>2017</v>
      </c>
      <c r="I159" s="11" t="s">
        <v>42</v>
      </c>
    </row>
    <row r="160" spans="1:9" x14ac:dyDescent="0.25">
      <c r="A160" s="21">
        <v>9991241</v>
      </c>
      <c r="B160" s="10" t="s">
        <v>753</v>
      </c>
      <c r="C160" s="10" t="s">
        <v>131</v>
      </c>
      <c r="D160" s="11" t="s">
        <v>814</v>
      </c>
      <c r="E160" s="11" t="s">
        <v>815</v>
      </c>
      <c r="F160" s="20">
        <v>0.89800000000000002</v>
      </c>
      <c r="G160" s="20" t="s">
        <v>817</v>
      </c>
      <c r="H160" s="19">
        <v>2017</v>
      </c>
      <c r="I160" s="11" t="s">
        <v>42</v>
      </c>
    </row>
    <row r="161" spans="1:9" x14ac:dyDescent="0.25">
      <c r="A161" s="21">
        <v>1675</v>
      </c>
      <c r="B161" s="10" t="s">
        <v>271</v>
      </c>
      <c r="C161" s="10" t="s">
        <v>186</v>
      </c>
      <c r="D161" s="11" t="s">
        <v>814</v>
      </c>
      <c r="E161" s="11" t="s">
        <v>815</v>
      </c>
      <c r="F161" s="20">
        <v>0.83799999999999997</v>
      </c>
      <c r="G161" s="20" t="s">
        <v>817</v>
      </c>
      <c r="H161" s="19">
        <v>2017</v>
      </c>
      <c r="I161" s="11" t="s">
        <v>42</v>
      </c>
    </row>
    <row r="162" spans="1:9" x14ac:dyDescent="0.25">
      <c r="A162" s="22">
        <v>451</v>
      </c>
      <c r="B162" s="2" t="s">
        <v>881</v>
      </c>
      <c r="C162" s="13" t="s">
        <v>882</v>
      </c>
      <c r="D162" s="11" t="s">
        <v>814</v>
      </c>
      <c r="E162" s="11" t="s">
        <v>815</v>
      </c>
      <c r="F162" s="14" t="s">
        <v>816</v>
      </c>
      <c r="G162" s="14">
        <v>1</v>
      </c>
      <c r="H162" s="19">
        <v>2017</v>
      </c>
      <c r="I162" s="12" t="s">
        <v>761</v>
      </c>
    </row>
    <row r="163" spans="1:9" x14ac:dyDescent="0.25">
      <c r="A163" s="21">
        <v>2252</v>
      </c>
      <c r="B163" s="10" t="s">
        <v>272</v>
      </c>
      <c r="C163" s="10" t="s">
        <v>28</v>
      </c>
      <c r="D163" s="11" t="s">
        <v>814</v>
      </c>
      <c r="E163" s="11" t="s">
        <v>815</v>
      </c>
      <c r="F163" s="20">
        <v>0.94599999999999995</v>
      </c>
      <c r="G163" s="20" t="s">
        <v>817</v>
      </c>
      <c r="H163" s="19">
        <v>2017</v>
      </c>
      <c r="I163" s="11" t="s">
        <v>42</v>
      </c>
    </row>
    <row r="164" spans="1:9" x14ac:dyDescent="0.25">
      <c r="A164" s="21">
        <v>806</v>
      </c>
      <c r="B164" s="10" t="s">
        <v>273</v>
      </c>
      <c r="C164" s="10" t="s">
        <v>183</v>
      </c>
      <c r="D164" s="11" t="s">
        <v>814</v>
      </c>
      <c r="E164" s="11" t="s">
        <v>815</v>
      </c>
      <c r="F164" s="20">
        <v>0.79959999999999998</v>
      </c>
      <c r="G164" s="20" t="s">
        <v>817</v>
      </c>
      <c r="H164" s="19">
        <v>2017</v>
      </c>
      <c r="I164" s="11" t="s">
        <v>42</v>
      </c>
    </row>
    <row r="165" spans="1:9" x14ac:dyDescent="0.25">
      <c r="A165" s="21">
        <v>1819</v>
      </c>
      <c r="B165" s="10" t="s">
        <v>274</v>
      </c>
      <c r="C165" s="10" t="s">
        <v>275</v>
      </c>
      <c r="D165" s="11" t="s">
        <v>814</v>
      </c>
      <c r="E165" s="11" t="s">
        <v>815</v>
      </c>
      <c r="F165" s="20">
        <v>0.96970000000000001</v>
      </c>
      <c r="G165" s="20" t="s">
        <v>817</v>
      </c>
      <c r="H165" s="19">
        <v>2017</v>
      </c>
      <c r="I165" s="11" t="s">
        <v>42</v>
      </c>
    </row>
    <row r="166" spans="1:9" x14ac:dyDescent="0.25">
      <c r="A166" s="22">
        <v>3</v>
      </c>
      <c r="B166" s="2" t="s">
        <v>895</v>
      </c>
      <c r="C166" s="13" t="s">
        <v>912</v>
      </c>
      <c r="D166" s="11" t="s">
        <v>814</v>
      </c>
      <c r="E166" s="11" t="s">
        <v>815</v>
      </c>
      <c r="F166" s="14">
        <v>0.82599999999999996</v>
      </c>
      <c r="G166" s="14" t="s">
        <v>817</v>
      </c>
      <c r="H166" s="19">
        <v>2017</v>
      </c>
      <c r="I166" s="12" t="s">
        <v>42</v>
      </c>
    </row>
    <row r="167" spans="1:9" x14ac:dyDescent="0.25">
      <c r="A167" s="21">
        <v>1614</v>
      </c>
      <c r="B167" s="10" t="s">
        <v>276</v>
      </c>
      <c r="C167" s="10" t="s">
        <v>119</v>
      </c>
      <c r="D167" s="11" t="s">
        <v>814</v>
      </c>
      <c r="E167" s="11" t="s">
        <v>815</v>
      </c>
      <c r="F167" s="20">
        <v>0.80700000000000005</v>
      </c>
      <c r="G167" s="20" t="s">
        <v>817</v>
      </c>
      <c r="H167" s="19">
        <v>2017</v>
      </c>
      <c r="I167" s="11" t="s">
        <v>42</v>
      </c>
    </row>
    <row r="168" spans="1:9" x14ac:dyDescent="0.25">
      <c r="A168" s="21" t="s">
        <v>813</v>
      </c>
      <c r="B168" s="10" t="s">
        <v>277</v>
      </c>
      <c r="C168" s="10" t="s">
        <v>30</v>
      </c>
      <c r="D168" s="11" t="s">
        <v>814</v>
      </c>
      <c r="E168" s="11" t="s">
        <v>815</v>
      </c>
      <c r="F168" s="20">
        <v>0.86650000000000005</v>
      </c>
      <c r="G168" s="20" t="s">
        <v>817</v>
      </c>
      <c r="H168" s="19">
        <v>2017</v>
      </c>
      <c r="I168" s="11" t="s">
        <v>42</v>
      </c>
    </row>
    <row r="169" spans="1:9" x14ac:dyDescent="0.25">
      <c r="A169" s="21">
        <v>2474</v>
      </c>
      <c r="B169" s="10" t="s">
        <v>773</v>
      </c>
      <c r="C169" s="10" t="s">
        <v>13</v>
      </c>
      <c r="D169" s="11">
        <v>1.1995</v>
      </c>
      <c r="E169" s="11" t="s">
        <v>815</v>
      </c>
      <c r="F169" s="20" t="s">
        <v>816</v>
      </c>
      <c r="G169" s="20" t="s">
        <v>817</v>
      </c>
      <c r="H169" s="19">
        <v>2017</v>
      </c>
      <c r="I169" s="11" t="s">
        <v>96</v>
      </c>
    </row>
    <row r="170" spans="1:9" x14ac:dyDescent="0.25">
      <c r="A170" s="21">
        <v>2561</v>
      </c>
      <c r="B170" s="10" t="s">
        <v>278</v>
      </c>
      <c r="C170" s="10" t="s">
        <v>174</v>
      </c>
      <c r="D170" s="11" t="s">
        <v>814</v>
      </c>
      <c r="E170" s="11" t="s">
        <v>815</v>
      </c>
      <c r="F170" s="20">
        <v>0.90859999999999996</v>
      </c>
      <c r="G170" s="20" t="s">
        <v>817</v>
      </c>
      <c r="H170" s="19">
        <v>2017</v>
      </c>
      <c r="I170" s="11" t="s">
        <v>42</v>
      </c>
    </row>
    <row r="171" spans="1:9" x14ac:dyDescent="0.25">
      <c r="A171" s="21">
        <v>3543</v>
      </c>
      <c r="B171" s="10" t="s">
        <v>279</v>
      </c>
      <c r="C171" s="10" t="s">
        <v>225</v>
      </c>
      <c r="D171" s="11" t="s">
        <v>814</v>
      </c>
      <c r="E171" s="11" t="s">
        <v>815</v>
      </c>
      <c r="F171" s="20">
        <v>0.80930000000000002</v>
      </c>
      <c r="G171" s="20" t="s">
        <v>817</v>
      </c>
      <c r="H171" s="19">
        <v>2017</v>
      </c>
      <c r="I171" s="11" t="s">
        <v>42</v>
      </c>
    </row>
    <row r="172" spans="1:9" x14ac:dyDescent="0.25">
      <c r="A172" s="21">
        <v>35</v>
      </c>
      <c r="B172" s="10" t="s">
        <v>280</v>
      </c>
      <c r="C172" s="10" t="s">
        <v>281</v>
      </c>
      <c r="D172" s="11" t="s">
        <v>814</v>
      </c>
      <c r="E172" s="11" t="s">
        <v>815</v>
      </c>
      <c r="F172" s="20">
        <v>0.83460000000000001</v>
      </c>
      <c r="G172" s="20" t="s">
        <v>817</v>
      </c>
      <c r="H172" s="19">
        <v>2017</v>
      </c>
      <c r="I172" s="11" t="s">
        <v>42</v>
      </c>
    </row>
    <row r="173" spans="1:9" x14ac:dyDescent="0.25">
      <c r="A173" s="21">
        <v>3528</v>
      </c>
      <c r="B173" s="10" t="s">
        <v>282</v>
      </c>
      <c r="C173" s="10" t="s">
        <v>152</v>
      </c>
      <c r="D173" s="11" t="s">
        <v>814</v>
      </c>
      <c r="E173" s="11" t="s">
        <v>815</v>
      </c>
      <c r="F173" s="20">
        <v>0.92600000000000005</v>
      </c>
      <c r="G173" s="20" t="s">
        <v>817</v>
      </c>
      <c r="H173" s="19">
        <v>2017</v>
      </c>
      <c r="I173" s="11" t="s">
        <v>42</v>
      </c>
    </row>
    <row r="174" spans="1:9" x14ac:dyDescent="0.25">
      <c r="A174" s="21">
        <v>1045</v>
      </c>
      <c r="B174" s="10" t="s">
        <v>283</v>
      </c>
      <c r="C174" s="10" t="s">
        <v>270</v>
      </c>
      <c r="D174" s="11" t="s">
        <v>814</v>
      </c>
      <c r="E174" s="11" t="s">
        <v>815</v>
      </c>
      <c r="F174" s="20">
        <v>1.0313000000000001</v>
      </c>
      <c r="G174" s="20" t="s">
        <v>817</v>
      </c>
      <c r="H174" s="19">
        <v>2017</v>
      </c>
      <c r="I174" s="11" t="s">
        <v>42</v>
      </c>
    </row>
    <row r="175" spans="1:9" x14ac:dyDescent="0.25">
      <c r="A175" s="21">
        <v>3273</v>
      </c>
      <c r="B175" s="10" t="s">
        <v>284</v>
      </c>
      <c r="C175" s="10" t="s">
        <v>285</v>
      </c>
      <c r="D175" s="11" t="s">
        <v>814</v>
      </c>
      <c r="E175" s="11" t="s">
        <v>815</v>
      </c>
      <c r="F175" s="20">
        <v>0.84409999999999996</v>
      </c>
      <c r="G175" s="20" t="s">
        <v>817</v>
      </c>
      <c r="H175" s="19">
        <v>2017</v>
      </c>
      <c r="I175" s="11" t="s">
        <v>42</v>
      </c>
    </row>
    <row r="176" spans="1:9" x14ac:dyDescent="0.25">
      <c r="A176" s="22">
        <v>2416</v>
      </c>
      <c r="B176" s="13" t="s">
        <v>20</v>
      </c>
      <c r="C176" s="13" t="s">
        <v>21</v>
      </c>
      <c r="D176" s="14" t="s">
        <v>814</v>
      </c>
      <c r="E176" s="15">
        <v>1.1140000000000001</v>
      </c>
      <c r="F176" s="14" t="s">
        <v>816</v>
      </c>
      <c r="G176" s="14" t="s">
        <v>817</v>
      </c>
      <c r="H176" s="12">
        <v>2017</v>
      </c>
      <c r="I176" s="12" t="s">
        <v>96</v>
      </c>
    </row>
    <row r="177" spans="1:9" x14ac:dyDescent="0.25">
      <c r="A177" s="21">
        <v>9991077</v>
      </c>
      <c r="B177" s="10" t="s">
        <v>286</v>
      </c>
      <c r="C177" s="10" t="s">
        <v>201</v>
      </c>
      <c r="D177" s="11" t="s">
        <v>814</v>
      </c>
      <c r="E177" s="11" t="s">
        <v>815</v>
      </c>
      <c r="F177" s="20">
        <v>0.92230000000000001</v>
      </c>
      <c r="G177" s="20" t="s">
        <v>817</v>
      </c>
      <c r="H177" s="19">
        <v>2017</v>
      </c>
      <c r="I177" s="11" t="s">
        <v>42</v>
      </c>
    </row>
    <row r="178" spans="1:9" x14ac:dyDescent="0.25">
      <c r="A178" s="21">
        <v>707</v>
      </c>
      <c r="B178" s="10" t="s">
        <v>287</v>
      </c>
      <c r="C178" s="10" t="s">
        <v>94</v>
      </c>
      <c r="D178" s="11" t="s">
        <v>814</v>
      </c>
      <c r="E178" s="11" t="s">
        <v>815</v>
      </c>
      <c r="F178" s="20">
        <v>0.84330000000000005</v>
      </c>
      <c r="G178" s="20" t="s">
        <v>817</v>
      </c>
      <c r="H178" s="19">
        <v>2017</v>
      </c>
      <c r="I178" s="11" t="s">
        <v>42</v>
      </c>
    </row>
    <row r="179" spans="1:9" x14ac:dyDescent="0.25">
      <c r="A179" s="21">
        <v>2213</v>
      </c>
      <c r="B179" s="10" t="s">
        <v>288</v>
      </c>
      <c r="C179" s="10" t="s">
        <v>109</v>
      </c>
      <c r="D179" s="11" t="s">
        <v>814</v>
      </c>
      <c r="E179" s="11" t="s">
        <v>815</v>
      </c>
      <c r="F179" s="20">
        <v>0.80389999999999995</v>
      </c>
      <c r="G179" s="20" t="s">
        <v>817</v>
      </c>
      <c r="H179" s="19">
        <v>2017</v>
      </c>
      <c r="I179" s="11" t="s">
        <v>42</v>
      </c>
    </row>
    <row r="180" spans="1:9" x14ac:dyDescent="0.25">
      <c r="A180" s="21">
        <v>326</v>
      </c>
      <c r="B180" s="10" t="s">
        <v>289</v>
      </c>
      <c r="C180" s="10" t="s">
        <v>290</v>
      </c>
      <c r="D180" s="11" t="s">
        <v>814</v>
      </c>
      <c r="E180" s="11" t="s">
        <v>815</v>
      </c>
      <c r="F180" s="20">
        <v>0.81410000000000005</v>
      </c>
      <c r="G180" s="20" t="s">
        <v>817</v>
      </c>
      <c r="H180" s="19">
        <v>2017</v>
      </c>
      <c r="I180" s="11" t="s">
        <v>42</v>
      </c>
    </row>
    <row r="181" spans="1:9" x14ac:dyDescent="0.25">
      <c r="A181" s="21">
        <v>3594</v>
      </c>
      <c r="B181" s="10" t="s">
        <v>291</v>
      </c>
      <c r="C181" s="10" t="s">
        <v>28</v>
      </c>
      <c r="D181" s="11" t="s">
        <v>814</v>
      </c>
      <c r="E181" s="11" t="s">
        <v>815</v>
      </c>
      <c r="F181" s="20">
        <v>0.96489999999999998</v>
      </c>
      <c r="G181" s="20" t="s">
        <v>817</v>
      </c>
      <c r="H181" s="19">
        <v>2017</v>
      </c>
      <c r="I181" s="11" t="s">
        <v>42</v>
      </c>
    </row>
    <row r="182" spans="1:9" x14ac:dyDescent="0.25">
      <c r="A182" s="21">
        <v>3604</v>
      </c>
      <c r="B182" s="10" t="s">
        <v>292</v>
      </c>
      <c r="C182" s="10" t="s">
        <v>28</v>
      </c>
      <c r="D182" s="11" t="s">
        <v>814</v>
      </c>
      <c r="E182" s="11" t="s">
        <v>815</v>
      </c>
      <c r="F182" s="20">
        <v>0.91969999999999996</v>
      </c>
      <c r="G182" s="20" t="s">
        <v>817</v>
      </c>
      <c r="H182" s="19">
        <v>2017</v>
      </c>
      <c r="I182" s="11" t="s">
        <v>42</v>
      </c>
    </row>
    <row r="183" spans="1:9" x14ac:dyDescent="0.25">
      <c r="A183" s="21" t="s">
        <v>813</v>
      </c>
      <c r="B183" s="10" t="s">
        <v>293</v>
      </c>
      <c r="C183" s="10" t="s">
        <v>294</v>
      </c>
      <c r="D183" s="11" t="s">
        <v>814</v>
      </c>
      <c r="E183" s="11" t="s">
        <v>815</v>
      </c>
      <c r="F183" s="20">
        <v>0.8246</v>
      </c>
      <c r="G183" s="20" t="s">
        <v>817</v>
      </c>
      <c r="H183" s="19">
        <v>2017</v>
      </c>
      <c r="I183" s="11" t="s">
        <v>42</v>
      </c>
    </row>
    <row r="184" spans="1:9" x14ac:dyDescent="0.25">
      <c r="A184" s="21">
        <v>2600</v>
      </c>
      <c r="B184" s="10" t="s">
        <v>295</v>
      </c>
      <c r="C184" s="10" t="s">
        <v>296</v>
      </c>
      <c r="D184" s="11" t="s">
        <v>814</v>
      </c>
      <c r="E184" s="11" t="s">
        <v>815</v>
      </c>
      <c r="F184" s="20">
        <v>1.0239</v>
      </c>
      <c r="G184" s="20" t="s">
        <v>817</v>
      </c>
      <c r="H184" s="19">
        <v>2017</v>
      </c>
      <c r="I184" s="11" t="s">
        <v>42</v>
      </c>
    </row>
    <row r="185" spans="1:9" x14ac:dyDescent="0.25">
      <c r="A185" s="21">
        <v>3008</v>
      </c>
      <c r="B185" s="10" t="s">
        <v>22</v>
      </c>
      <c r="C185" s="10" t="s">
        <v>23</v>
      </c>
      <c r="D185" s="11" t="s">
        <v>814</v>
      </c>
      <c r="E185" s="11" t="s">
        <v>815</v>
      </c>
      <c r="F185" s="20">
        <v>0.82230000000000003</v>
      </c>
      <c r="G185" s="20" t="s">
        <v>817</v>
      </c>
      <c r="H185" s="19">
        <v>2017</v>
      </c>
      <c r="I185" s="11" t="s">
        <v>761</v>
      </c>
    </row>
    <row r="186" spans="1:9" x14ac:dyDescent="0.25">
      <c r="A186" s="22">
        <v>3008</v>
      </c>
      <c r="B186" s="13" t="s">
        <v>745</v>
      </c>
      <c r="C186" s="13" t="s">
        <v>23</v>
      </c>
      <c r="D186" s="14" t="s">
        <v>814</v>
      </c>
      <c r="E186" s="15" t="s">
        <v>815</v>
      </c>
      <c r="F186" s="14">
        <v>0.82479999999999998</v>
      </c>
      <c r="G186" s="14" t="s">
        <v>817</v>
      </c>
      <c r="H186" s="12">
        <v>2017</v>
      </c>
      <c r="I186" s="12" t="s">
        <v>96</v>
      </c>
    </row>
    <row r="187" spans="1:9" x14ac:dyDescent="0.25">
      <c r="A187" s="22" t="s">
        <v>813</v>
      </c>
      <c r="B187" s="2" t="s">
        <v>909</v>
      </c>
      <c r="C187" s="13" t="s">
        <v>910</v>
      </c>
      <c r="D187" s="11" t="s">
        <v>814</v>
      </c>
      <c r="E187" s="11" t="s">
        <v>815</v>
      </c>
      <c r="F187" s="14" t="s">
        <v>816</v>
      </c>
      <c r="G187" s="14">
        <v>1</v>
      </c>
      <c r="H187" s="19">
        <v>2017</v>
      </c>
      <c r="I187" s="12" t="s">
        <v>761</v>
      </c>
    </row>
    <row r="188" spans="1:9" x14ac:dyDescent="0.25">
      <c r="A188" s="22">
        <v>2289</v>
      </c>
      <c r="B188" s="13" t="s">
        <v>24</v>
      </c>
      <c r="C188" s="13" t="s">
        <v>11</v>
      </c>
      <c r="D188" s="14">
        <v>1.0208999999999999</v>
      </c>
      <c r="E188" s="15" t="s">
        <v>815</v>
      </c>
      <c r="F188" s="14" t="s">
        <v>816</v>
      </c>
      <c r="G188" s="14" t="s">
        <v>817</v>
      </c>
      <c r="H188" s="12">
        <v>2017</v>
      </c>
      <c r="I188" s="12" t="s">
        <v>96</v>
      </c>
    </row>
    <row r="189" spans="1:9" x14ac:dyDescent="0.25">
      <c r="A189" s="21">
        <v>2095</v>
      </c>
      <c r="B189" s="10" t="s">
        <v>297</v>
      </c>
      <c r="C189" s="10" t="s">
        <v>34</v>
      </c>
      <c r="D189" s="11" t="s">
        <v>814</v>
      </c>
      <c r="E189" s="11" t="s">
        <v>815</v>
      </c>
      <c r="F189" s="20">
        <v>0.95850000000000002</v>
      </c>
      <c r="G189" s="20" t="s">
        <v>817</v>
      </c>
      <c r="H189" s="19">
        <v>2017</v>
      </c>
      <c r="I189" s="11" t="s">
        <v>42</v>
      </c>
    </row>
    <row r="190" spans="1:9" x14ac:dyDescent="0.25">
      <c r="A190" s="21">
        <v>623</v>
      </c>
      <c r="B190" s="10" t="s">
        <v>298</v>
      </c>
      <c r="C190" s="10" t="s">
        <v>225</v>
      </c>
      <c r="D190" s="11" t="s">
        <v>814</v>
      </c>
      <c r="E190" s="11" t="s">
        <v>815</v>
      </c>
      <c r="F190" s="20">
        <v>0.80889999999999995</v>
      </c>
      <c r="G190" s="20" t="s">
        <v>817</v>
      </c>
      <c r="H190" s="19">
        <v>2017</v>
      </c>
      <c r="I190" s="11" t="s">
        <v>42</v>
      </c>
    </row>
    <row r="191" spans="1:9" x14ac:dyDescent="0.25">
      <c r="A191" s="22">
        <v>2411</v>
      </c>
      <c r="B191" s="13" t="s">
        <v>25</v>
      </c>
      <c r="C191" s="13" t="s">
        <v>26</v>
      </c>
      <c r="D191" s="14">
        <v>1.1857</v>
      </c>
      <c r="E191" s="15" t="s">
        <v>815</v>
      </c>
      <c r="F191" s="14" t="s">
        <v>816</v>
      </c>
      <c r="G191" s="14" t="s">
        <v>817</v>
      </c>
      <c r="H191" s="12">
        <v>2017</v>
      </c>
      <c r="I191" s="12" t="s">
        <v>96</v>
      </c>
    </row>
    <row r="192" spans="1:9" x14ac:dyDescent="0.25">
      <c r="A192" s="21">
        <v>9991199</v>
      </c>
      <c r="B192" s="10" t="s">
        <v>299</v>
      </c>
      <c r="C192" s="10" t="s">
        <v>166</v>
      </c>
      <c r="D192" s="11" t="s">
        <v>814</v>
      </c>
      <c r="E192" s="11" t="s">
        <v>815</v>
      </c>
      <c r="F192" s="20">
        <v>0.85870000000000002</v>
      </c>
      <c r="G192" s="20" t="s">
        <v>817</v>
      </c>
      <c r="H192" s="19">
        <v>2017</v>
      </c>
      <c r="I192" s="11" t="s">
        <v>42</v>
      </c>
    </row>
    <row r="193" spans="1:9" x14ac:dyDescent="0.25">
      <c r="A193" s="21">
        <v>1005</v>
      </c>
      <c r="B193" s="10" t="s">
        <v>300</v>
      </c>
      <c r="C193" s="10" t="s">
        <v>234</v>
      </c>
      <c r="D193" s="11" t="s">
        <v>814</v>
      </c>
      <c r="E193" s="11" t="s">
        <v>815</v>
      </c>
      <c r="F193" s="20">
        <v>0.875</v>
      </c>
      <c r="G193" s="20" t="s">
        <v>817</v>
      </c>
      <c r="H193" s="19">
        <v>2017</v>
      </c>
      <c r="I193" s="11" t="s">
        <v>42</v>
      </c>
    </row>
    <row r="194" spans="1:9" x14ac:dyDescent="0.25">
      <c r="A194" s="21">
        <v>10</v>
      </c>
      <c r="B194" s="10" t="s">
        <v>301</v>
      </c>
      <c r="C194" s="10" t="s">
        <v>30</v>
      </c>
      <c r="D194" s="11" t="s">
        <v>814</v>
      </c>
      <c r="E194" s="11" t="s">
        <v>815</v>
      </c>
      <c r="F194" s="20">
        <v>0.86070000000000002</v>
      </c>
      <c r="G194" s="20" t="s">
        <v>817</v>
      </c>
      <c r="H194" s="19">
        <v>2017</v>
      </c>
      <c r="I194" s="11" t="s">
        <v>42</v>
      </c>
    </row>
    <row r="195" spans="1:9" x14ac:dyDescent="0.25">
      <c r="A195" s="21">
        <v>1856</v>
      </c>
      <c r="B195" s="10" t="s">
        <v>302</v>
      </c>
      <c r="C195" s="10" t="s">
        <v>275</v>
      </c>
      <c r="D195" s="11" t="s">
        <v>814</v>
      </c>
      <c r="E195" s="11" t="s">
        <v>815</v>
      </c>
      <c r="F195" s="20">
        <v>0.95189999999999997</v>
      </c>
      <c r="G195" s="20" t="s">
        <v>817</v>
      </c>
      <c r="H195" s="19">
        <v>2017</v>
      </c>
      <c r="I195" s="11" t="s">
        <v>42</v>
      </c>
    </row>
    <row r="196" spans="1:9" x14ac:dyDescent="0.25">
      <c r="A196" s="21">
        <v>9991195</v>
      </c>
      <c r="B196" s="10" t="s">
        <v>303</v>
      </c>
      <c r="C196" s="10" t="s">
        <v>186</v>
      </c>
      <c r="D196" s="11" t="s">
        <v>814</v>
      </c>
      <c r="E196" s="11" t="s">
        <v>815</v>
      </c>
      <c r="F196" s="20">
        <v>0.8508</v>
      </c>
      <c r="G196" s="20" t="s">
        <v>817</v>
      </c>
      <c r="H196" s="19">
        <v>2017</v>
      </c>
      <c r="I196" s="11" t="s">
        <v>42</v>
      </c>
    </row>
    <row r="197" spans="1:9" x14ac:dyDescent="0.25">
      <c r="A197" s="21">
        <v>1705</v>
      </c>
      <c r="B197" s="10" t="s">
        <v>304</v>
      </c>
      <c r="C197" s="10" t="s">
        <v>131</v>
      </c>
      <c r="D197" s="11" t="s">
        <v>814</v>
      </c>
      <c r="E197" s="11" t="s">
        <v>815</v>
      </c>
      <c r="F197" s="20">
        <v>0.93459999999999999</v>
      </c>
      <c r="G197" s="20" t="s">
        <v>817</v>
      </c>
      <c r="H197" s="19">
        <v>2017</v>
      </c>
      <c r="I197" s="11" t="s">
        <v>42</v>
      </c>
    </row>
    <row r="198" spans="1:9" x14ac:dyDescent="0.25">
      <c r="A198" s="21">
        <v>429</v>
      </c>
      <c r="B198" s="10" t="s">
        <v>305</v>
      </c>
      <c r="C198" s="10" t="s">
        <v>306</v>
      </c>
      <c r="D198" s="11" t="s">
        <v>814</v>
      </c>
      <c r="E198" s="11" t="s">
        <v>815</v>
      </c>
      <c r="F198" s="20">
        <v>0.87529999999999997</v>
      </c>
      <c r="G198" s="20" t="s">
        <v>817</v>
      </c>
      <c r="H198" s="19">
        <v>2017</v>
      </c>
      <c r="I198" s="11" t="s">
        <v>42</v>
      </c>
    </row>
    <row r="199" spans="1:9" x14ac:dyDescent="0.25">
      <c r="A199" s="21">
        <v>1483</v>
      </c>
      <c r="B199" s="10" t="s">
        <v>307</v>
      </c>
      <c r="C199" s="10" t="s">
        <v>166</v>
      </c>
      <c r="D199" s="11" t="s">
        <v>814</v>
      </c>
      <c r="E199" s="11" t="s">
        <v>815</v>
      </c>
      <c r="F199" s="20">
        <v>0.86329999999999996</v>
      </c>
      <c r="G199" s="20" t="s">
        <v>817</v>
      </c>
      <c r="H199" s="19">
        <v>2017</v>
      </c>
      <c r="I199" s="11" t="s">
        <v>42</v>
      </c>
    </row>
    <row r="200" spans="1:9" x14ac:dyDescent="0.25">
      <c r="A200" s="21">
        <v>581</v>
      </c>
      <c r="B200" s="10" t="s">
        <v>308</v>
      </c>
      <c r="C200" s="10" t="s">
        <v>306</v>
      </c>
      <c r="D200" s="11" t="s">
        <v>814</v>
      </c>
      <c r="E200" s="11" t="s">
        <v>815</v>
      </c>
      <c r="F200" s="20">
        <v>0.83069999999999999</v>
      </c>
      <c r="G200" s="20" t="s">
        <v>817</v>
      </c>
      <c r="H200" s="19">
        <v>2017</v>
      </c>
      <c r="I200" s="11" t="s">
        <v>42</v>
      </c>
    </row>
    <row r="201" spans="1:9" x14ac:dyDescent="0.25">
      <c r="A201" s="21">
        <v>1601</v>
      </c>
      <c r="B201" s="10" t="s">
        <v>309</v>
      </c>
      <c r="C201" s="10" t="s">
        <v>310</v>
      </c>
      <c r="D201" s="11" t="s">
        <v>814</v>
      </c>
      <c r="E201" s="11" t="s">
        <v>815</v>
      </c>
      <c r="F201" s="20">
        <v>1.0142</v>
      </c>
      <c r="G201" s="20" t="s">
        <v>817</v>
      </c>
      <c r="H201" s="19">
        <v>2017</v>
      </c>
      <c r="I201" s="11" t="s">
        <v>42</v>
      </c>
    </row>
    <row r="202" spans="1:9" x14ac:dyDescent="0.25">
      <c r="A202" s="22">
        <v>2262</v>
      </c>
      <c r="B202" s="13" t="s">
        <v>27</v>
      </c>
      <c r="C202" s="13" t="s">
        <v>28</v>
      </c>
      <c r="D202" s="14" t="s">
        <v>814</v>
      </c>
      <c r="E202" s="15">
        <v>0.99199999999999999</v>
      </c>
      <c r="F202" s="20">
        <v>0.97809999999999997</v>
      </c>
      <c r="G202" s="20" t="s">
        <v>817</v>
      </c>
      <c r="H202" s="12">
        <v>2017</v>
      </c>
      <c r="I202" s="12" t="s">
        <v>742</v>
      </c>
    </row>
    <row r="203" spans="1:9" x14ac:dyDescent="0.25">
      <c r="A203" s="21">
        <v>3620</v>
      </c>
      <c r="B203" s="10" t="s">
        <v>311</v>
      </c>
      <c r="C203" s="10" t="s">
        <v>290</v>
      </c>
      <c r="D203" s="11" t="s">
        <v>814</v>
      </c>
      <c r="E203" s="11" t="s">
        <v>815</v>
      </c>
      <c r="F203" s="20">
        <v>0.81930000000000003</v>
      </c>
      <c r="G203" s="20" t="s">
        <v>817</v>
      </c>
      <c r="H203" s="19">
        <v>2017</v>
      </c>
      <c r="I203" s="11" t="s">
        <v>42</v>
      </c>
    </row>
    <row r="204" spans="1:9" x14ac:dyDescent="0.25">
      <c r="A204" s="22">
        <v>2445</v>
      </c>
      <c r="B204" s="13" t="s">
        <v>29</v>
      </c>
      <c r="C204" s="13" t="s">
        <v>30</v>
      </c>
      <c r="D204" s="14">
        <v>0.84740000000000004</v>
      </c>
      <c r="E204" s="15">
        <v>0.88600000000000001</v>
      </c>
      <c r="F204" s="14" t="s">
        <v>816</v>
      </c>
      <c r="G204" s="14" t="s">
        <v>817</v>
      </c>
      <c r="H204" s="12">
        <v>2017</v>
      </c>
      <c r="I204" s="12" t="s">
        <v>96</v>
      </c>
    </row>
    <row r="205" spans="1:9" x14ac:dyDescent="0.25">
      <c r="A205" s="22">
        <v>1174</v>
      </c>
      <c r="B205" s="2" t="s">
        <v>866</v>
      </c>
      <c r="C205" s="13" t="s">
        <v>869</v>
      </c>
      <c r="D205" s="11" t="s">
        <v>814</v>
      </c>
      <c r="E205" s="11" t="s">
        <v>815</v>
      </c>
      <c r="F205" s="14" t="s">
        <v>816</v>
      </c>
      <c r="G205" s="14">
        <v>1</v>
      </c>
      <c r="H205" s="19">
        <v>2017</v>
      </c>
      <c r="I205" s="12" t="s">
        <v>761</v>
      </c>
    </row>
    <row r="206" spans="1:9" x14ac:dyDescent="0.25">
      <c r="A206" s="21">
        <v>3050</v>
      </c>
      <c r="B206" s="10" t="s">
        <v>312</v>
      </c>
      <c r="C206" s="10" t="s">
        <v>313</v>
      </c>
      <c r="D206" s="11" t="s">
        <v>814</v>
      </c>
      <c r="E206" s="11" t="s">
        <v>815</v>
      </c>
      <c r="F206" s="20">
        <v>0.84179999999999999</v>
      </c>
      <c r="G206" s="20" t="s">
        <v>817</v>
      </c>
      <c r="H206" s="19">
        <v>2017</v>
      </c>
      <c r="I206" s="11" t="s">
        <v>42</v>
      </c>
    </row>
    <row r="207" spans="1:9" x14ac:dyDescent="0.25">
      <c r="A207" s="21">
        <v>1484</v>
      </c>
      <c r="B207" s="10" t="s">
        <v>314</v>
      </c>
      <c r="C207" s="10" t="s">
        <v>186</v>
      </c>
      <c r="D207" s="11" t="s">
        <v>814</v>
      </c>
      <c r="E207" s="11" t="s">
        <v>815</v>
      </c>
      <c r="F207" s="20">
        <v>0.82499999999999996</v>
      </c>
      <c r="G207" s="20" t="s">
        <v>817</v>
      </c>
      <c r="H207" s="19">
        <v>2017</v>
      </c>
      <c r="I207" s="11" t="s">
        <v>42</v>
      </c>
    </row>
    <row r="208" spans="1:9" x14ac:dyDescent="0.25">
      <c r="A208" s="21">
        <v>1484</v>
      </c>
      <c r="B208" s="10" t="s">
        <v>315</v>
      </c>
      <c r="C208" s="10" t="s">
        <v>186</v>
      </c>
      <c r="D208" s="11" t="s">
        <v>814</v>
      </c>
      <c r="E208" s="11" t="s">
        <v>815</v>
      </c>
      <c r="F208" s="20">
        <v>0.84919999999999995</v>
      </c>
      <c r="G208" s="20" t="s">
        <v>817</v>
      </c>
      <c r="H208" s="19">
        <v>2017</v>
      </c>
      <c r="I208" s="11" t="s">
        <v>42</v>
      </c>
    </row>
    <row r="209" spans="1:9" x14ac:dyDescent="0.25">
      <c r="A209" s="21">
        <v>1867</v>
      </c>
      <c r="B209" s="10" t="s">
        <v>316</v>
      </c>
      <c r="C209" s="10" t="s">
        <v>148</v>
      </c>
      <c r="D209" s="11" t="s">
        <v>814</v>
      </c>
      <c r="E209" s="11" t="s">
        <v>815</v>
      </c>
      <c r="F209" s="20">
        <v>1.0083</v>
      </c>
      <c r="G209" s="20" t="s">
        <v>817</v>
      </c>
      <c r="H209" s="19">
        <v>2017</v>
      </c>
      <c r="I209" s="11" t="s">
        <v>42</v>
      </c>
    </row>
    <row r="210" spans="1:9" x14ac:dyDescent="0.25">
      <c r="A210" s="21">
        <v>9991227</v>
      </c>
      <c r="B210" s="10" t="s">
        <v>317</v>
      </c>
      <c r="C210" s="10" t="s">
        <v>310</v>
      </c>
      <c r="D210" s="11" t="s">
        <v>814</v>
      </c>
      <c r="E210" s="11" t="s">
        <v>815</v>
      </c>
      <c r="F210" s="20">
        <v>1.0208999999999999</v>
      </c>
      <c r="G210" s="20" t="s">
        <v>817</v>
      </c>
      <c r="H210" s="19">
        <v>2017</v>
      </c>
      <c r="I210" s="11" t="s">
        <v>42</v>
      </c>
    </row>
    <row r="211" spans="1:9" x14ac:dyDescent="0.25">
      <c r="A211" s="21">
        <v>707</v>
      </c>
      <c r="B211" s="10" t="s">
        <v>318</v>
      </c>
      <c r="C211" s="10" t="s">
        <v>94</v>
      </c>
      <c r="D211" s="11" t="s">
        <v>814</v>
      </c>
      <c r="E211" s="11" t="s">
        <v>815</v>
      </c>
      <c r="F211" s="20">
        <v>0.82969999999999999</v>
      </c>
      <c r="G211" s="20" t="s">
        <v>817</v>
      </c>
      <c r="H211" s="19">
        <v>2017</v>
      </c>
      <c r="I211" s="11" t="s">
        <v>42</v>
      </c>
    </row>
    <row r="212" spans="1:9" x14ac:dyDescent="0.25">
      <c r="A212" s="21">
        <v>1291</v>
      </c>
      <c r="B212" s="10" t="s">
        <v>319</v>
      </c>
      <c r="C212" s="10" t="s">
        <v>129</v>
      </c>
      <c r="D212" s="11" t="s">
        <v>814</v>
      </c>
      <c r="E212" s="11" t="s">
        <v>815</v>
      </c>
      <c r="F212" s="20">
        <v>0.81130000000000002</v>
      </c>
      <c r="G212" s="20" t="s">
        <v>817</v>
      </c>
      <c r="H212" s="19">
        <v>2017</v>
      </c>
      <c r="I212" s="11" t="s">
        <v>42</v>
      </c>
    </row>
    <row r="213" spans="1:9" x14ac:dyDescent="0.25">
      <c r="A213" s="21">
        <v>3521</v>
      </c>
      <c r="B213" s="10" t="s">
        <v>320</v>
      </c>
      <c r="C213" s="10" t="s">
        <v>321</v>
      </c>
      <c r="D213" s="11" t="s">
        <v>814</v>
      </c>
      <c r="E213" s="11" t="s">
        <v>815</v>
      </c>
      <c r="F213" s="20">
        <v>0.78859999999999997</v>
      </c>
      <c r="G213" s="20" t="s">
        <v>817</v>
      </c>
      <c r="H213" s="19">
        <v>2017</v>
      </c>
      <c r="I213" s="11" t="s">
        <v>42</v>
      </c>
    </row>
    <row r="214" spans="1:9" x14ac:dyDescent="0.25">
      <c r="A214" s="21">
        <v>3531</v>
      </c>
      <c r="B214" s="10" t="s">
        <v>322</v>
      </c>
      <c r="C214" s="10" t="s">
        <v>323</v>
      </c>
      <c r="D214" s="11" t="s">
        <v>814</v>
      </c>
      <c r="E214" s="11" t="s">
        <v>815</v>
      </c>
      <c r="F214" s="20">
        <v>0.82350000000000001</v>
      </c>
      <c r="G214" s="20" t="s">
        <v>817</v>
      </c>
      <c r="H214" s="19">
        <v>2017</v>
      </c>
      <c r="I214" s="11" t="s">
        <v>42</v>
      </c>
    </row>
    <row r="215" spans="1:9" x14ac:dyDescent="0.25">
      <c r="A215" s="21">
        <v>2112</v>
      </c>
      <c r="B215" s="10" t="s">
        <v>324</v>
      </c>
      <c r="C215" s="10" t="s">
        <v>34</v>
      </c>
      <c r="D215" s="11" t="s">
        <v>814</v>
      </c>
      <c r="E215" s="11" t="s">
        <v>815</v>
      </c>
      <c r="F215" s="20">
        <v>0.93710000000000004</v>
      </c>
      <c r="G215" s="20" t="s">
        <v>817</v>
      </c>
      <c r="H215" s="19">
        <v>2017</v>
      </c>
      <c r="I215" s="11" t="s">
        <v>42</v>
      </c>
    </row>
    <row r="216" spans="1:9" x14ac:dyDescent="0.25">
      <c r="A216" s="21">
        <v>3029</v>
      </c>
      <c r="B216" s="10" t="s">
        <v>325</v>
      </c>
      <c r="C216" s="10" t="s">
        <v>326</v>
      </c>
      <c r="D216" s="11" t="s">
        <v>814</v>
      </c>
      <c r="E216" s="11" t="s">
        <v>815</v>
      </c>
      <c r="F216" s="20">
        <v>0.81469999999999998</v>
      </c>
      <c r="G216" s="20" t="s">
        <v>817</v>
      </c>
      <c r="H216" s="19">
        <v>2017</v>
      </c>
      <c r="I216" s="11" t="s">
        <v>42</v>
      </c>
    </row>
    <row r="217" spans="1:9" x14ac:dyDescent="0.25">
      <c r="A217" s="21">
        <v>1145</v>
      </c>
      <c r="B217" s="10" t="s">
        <v>327</v>
      </c>
      <c r="C217" s="10" t="s">
        <v>129</v>
      </c>
      <c r="D217" s="11" t="s">
        <v>814</v>
      </c>
      <c r="E217" s="11" t="s">
        <v>815</v>
      </c>
      <c r="F217" s="20">
        <v>0.81100000000000005</v>
      </c>
      <c r="G217" s="20" t="s">
        <v>817</v>
      </c>
      <c r="H217" s="19">
        <v>2017</v>
      </c>
      <c r="I217" s="11" t="s">
        <v>42</v>
      </c>
    </row>
    <row r="218" spans="1:9" x14ac:dyDescent="0.25">
      <c r="A218" s="22">
        <v>1999</v>
      </c>
      <c r="B218" s="13" t="s">
        <v>31</v>
      </c>
      <c r="C218" s="13" t="s">
        <v>32</v>
      </c>
      <c r="D218" s="14" t="s">
        <v>814</v>
      </c>
      <c r="E218" s="15">
        <v>0.95699999999999996</v>
      </c>
      <c r="F218" s="14" t="s">
        <v>816</v>
      </c>
      <c r="G218" s="14" t="s">
        <v>817</v>
      </c>
      <c r="H218" s="12">
        <v>2017</v>
      </c>
      <c r="I218" s="12" t="s">
        <v>96</v>
      </c>
    </row>
    <row r="219" spans="1:9" x14ac:dyDescent="0.25">
      <c r="A219" s="21">
        <v>457</v>
      </c>
      <c r="B219" s="10" t="s">
        <v>328</v>
      </c>
      <c r="C219" s="10" t="s">
        <v>30</v>
      </c>
      <c r="D219" s="11" t="s">
        <v>814</v>
      </c>
      <c r="E219" s="11" t="s">
        <v>815</v>
      </c>
      <c r="F219" s="20">
        <v>0.8548</v>
      </c>
      <c r="G219" s="20" t="s">
        <v>817</v>
      </c>
      <c r="H219" s="19">
        <v>2017</v>
      </c>
      <c r="I219" s="11" t="s">
        <v>42</v>
      </c>
    </row>
    <row r="220" spans="1:9" x14ac:dyDescent="0.25">
      <c r="A220" s="21">
        <v>2191</v>
      </c>
      <c r="B220" s="10" t="s">
        <v>329</v>
      </c>
      <c r="C220" s="10" t="s">
        <v>135</v>
      </c>
      <c r="D220" s="11" t="s">
        <v>814</v>
      </c>
      <c r="E220" s="11" t="s">
        <v>815</v>
      </c>
      <c r="F220" s="20">
        <v>0.84419999999999995</v>
      </c>
      <c r="G220" s="20" t="s">
        <v>817</v>
      </c>
      <c r="H220" s="19">
        <v>2017</v>
      </c>
      <c r="I220" s="11" t="s">
        <v>42</v>
      </c>
    </row>
    <row r="221" spans="1:9" x14ac:dyDescent="0.25">
      <c r="A221" s="22">
        <v>2725</v>
      </c>
      <c r="B221" s="13" t="s">
        <v>33</v>
      </c>
      <c r="C221" s="13" t="s">
        <v>34</v>
      </c>
      <c r="D221" s="14" t="s">
        <v>814</v>
      </c>
      <c r="E221" s="15">
        <v>0.96599999999999997</v>
      </c>
      <c r="F221" s="14" t="s">
        <v>816</v>
      </c>
      <c r="G221" s="14" t="s">
        <v>817</v>
      </c>
      <c r="H221" s="12">
        <v>2017</v>
      </c>
      <c r="I221" s="12" t="s">
        <v>96</v>
      </c>
    </row>
    <row r="222" spans="1:9" x14ac:dyDescent="0.25">
      <c r="A222" s="21">
        <v>9991109</v>
      </c>
      <c r="B222" s="10" t="s">
        <v>330</v>
      </c>
      <c r="C222" s="10" t="s">
        <v>94</v>
      </c>
      <c r="D222" s="11" t="s">
        <v>814</v>
      </c>
      <c r="E222" s="11" t="s">
        <v>815</v>
      </c>
      <c r="F222" s="20">
        <v>0.83589999999999998</v>
      </c>
      <c r="G222" s="20" t="s">
        <v>817</v>
      </c>
      <c r="H222" s="19">
        <v>2017</v>
      </c>
      <c r="I222" s="11" t="s">
        <v>42</v>
      </c>
    </row>
    <row r="223" spans="1:9" x14ac:dyDescent="0.25">
      <c r="A223" s="22">
        <v>2520</v>
      </c>
      <c r="B223" s="13" t="s">
        <v>35</v>
      </c>
      <c r="C223" s="13" t="s">
        <v>36</v>
      </c>
      <c r="D223" s="14" t="s">
        <v>814</v>
      </c>
      <c r="E223" s="15">
        <v>0.88500000000000001</v>
      </c>
      <c r="F223" s="14">
        <v>0.95</v>
      </c>
      <c r="G223" s="20" t="s">
        <v>817</v>
      </c>
      <c r="H223" s="19">
        <v>2017</v>
      </c>
      <c r="I223" s="12" t="s">
        <v>761</v>
      </c>
    </row>
    <row r="224" spans="1:9" x14ac:dyDescent="0.25">
      <c r="A224" s="21">
        <v>9991196</v>
      </c>
      <c r="B224" s="10" t="s">
        <v>331</v>
      </c>
      <c r="C224" s="10" t="s">
        <v>332</v>
      </c>
      <c r="D224" s="11" t="s">
        <v>814</v>
      </c>
      <c r="E224" s="11" t="s">
        <v>815</v>
      </c>
      <c r="F224" s="20">
        <v>0.93700000000000006</v>
      </c>
      <c r="G224" s="20" t="s">
        <v>817</v>
      </c>
      <c r="H224" s="19">
        <v>2017</v>
      </c>
      <c r="I224" s="11" t="s">
        <v>42</v>
      </c>
    </row>
    <row r="225" spans="1:9" x14ac:dyDescent="0.25">
      <c r="A225" s="21" t="s">
        <v>813</v>
      </c>
      <c r="B225" s="10" t="s">
        <v>723</v>
      </c>
      <c r="C225" s="10" t="s">
        <v>333</v>
      </c>
      <c r="D225" s="11" t="s">
        <v>814</v>
      </c>
      <c r="E225" s="11" t="s">
        <v>815</v>
      </c>
      <c r="F225" s="20">
        <v>0.93669999999999998</v>
      </c>
      <c r="G225" s="20" t="s">
        <v>817</v>
      </c>
      <c r="H225" s="19">
        <v>2017</v>
      </c>
      <c r="I225" s="11" t="s">
        <v>42</v>
      </c>
    </row>
    <row r="226" spans="1:9" x14ac:dyDescent="0.25">
      <c r="A226" s="21">
        <v>2012</v>
      </c>
      <c r="B226" s="10" t="s">
        <v>334</v>
      </c>
      <c r="C226" s="10" t="s">
        <v>34</v>
      </c>
      <c r="D226" s="11" t="s">
        <v>814</v>
      </c>
      <c r="E226" s="11" t="s">
        <v>815</v>
      </c>
      <c r="F226" s="20">
        <v>0.95279999999999998</v>
      </c>
      <c r="G226" s="20" t="s">
        <v>817</v>
      </c>
      <c r="H226" s="19">
        <v>2017</v>
      </c>
      <c r="I226" s="11" t="s">
        <v>42</v>
      </c>
    </row>
    <row r="227" spans="1:9" x14ac:dyDescent="0.25">
      <c r="A227" s="21">
        <v>836</v>
      </c>
      <c r="B227" s="10" t="s">
        <v>335</v>
      </c>
      <c r="C227" s="10" t="s">
        <v>336</v>
      </c>
      <c r="D227" s="11" t="s">
        <v>814</v>
      </c>
      <c r="E227" s="11" t="s">
        <v>815</v>
      </c>
      <c r="F227" s="20">
        <v>0.8296</v>
      </c>
      <c r="G227" s="20" t="s">
        <v>817</v>
      </c>
      <c r="H227" s="19">
        <v>2017</v>
      </c>
      <c r="I227" s="11" t="s">
        <v>42</v>
      </c>
    </row>
    <row r="228" spans="1:9" x14ac:dyDescent="0.25">
      <c r="A228" s="21">
        <v>34</v>
      </c>
      <c r="B228" s="10" t="s">
        <v>337</v>
      </c>
      <c r="C228" s="10" t="s">
        <v>129</v>
      </c>
      <c r="D228" s="11" t="s">
        <v>814</v>
      </c>
      <c r="E228" s="11" t="s">
        <v>815</v>
      </c>
      <c r="F228" s="20">
        <v>0.80559999999999998</v>
      </c>
      <c r="G228" s="20" t="s">
        <v>817</v>
      </c>
      <c r="H228" s="19">
        <v>2017</v>
      </c>
      <c r="I228" s="11" t="s">
        <v>42</v>
      </c>
    </row>
    <row r="229" spans="1:9" x14ac:dyDescent="0.25">
      <c r="A229" s="21">
        <v>9991211</v>
      </c>
      <c r="B229" s="10" t="s">
        <v>338</v>
      </c>
      <c r="C229" s="10" t="s">
        <v>157</v>
      </c>
      <c r="D229" s="11" t="s">
        <v>814</v>
      </c>
      <c r="E229" s="11" t="s">
        <v>815</v>
      </c>
      <c r="F229" s="20">
        <v>1.8419000000000001</v>
      </c>
      <c r="G229" s="20" t="s">
        <v>817</v>
      </c>
      <c r="H229" s="19">
        <v>2017</v>
      </c>
      <c r="I229" s="11" t="s">
        <v>42</v>
      </c>
    </row>
    <row r="230" spans="1:9" x14ac:dyDescent="0.25">
      <c r="A230" s="21">
        <v>9991197</v>
      </c>
      <c r="B230" s="10" t="s">
        <v>339</v>
      </c>
      <c r="C230" s="10" t="s">
        <v>323</v>
      </c>
      <c r="D230" s="11" t="s">
        <v>814</v>
      </c>
      <c r="E230" s="11" t="s">
        <v>815</v>
      </c>
      <c r="F230" s="20">
        <v>0.79869999999999997</v>
      </c>
      <c r="G230" s="20" t="s">
        <v>817</v>
      </c>
      <c r="H230" s="19">
        <v>2017</v>
      </c>
      <c r="I230" s="11" t="s">
        <v>42</v>
      </c>
    </row>
    <row r="231" spans="1:9" x14ac:dyDescent="0.25">
      <c r="A231" s="21">
        <v>3530</v>
      </c>
      <c r="B231" s="10" t="s">
        <v>340</v>
      </c>
      <c r="C231" s="10" t="s">
        <v>107</v>
      </c>
      <c r="D231" s="11" t="s">
        <v>814</v>
      </c>
      <c r="E231" s="11" t="s">
        <v>815</v>
      </c>
      <c r="F231" s="20">
        <v>0.78310000000000002</v>
      </c>
      <c r="G231" s="20" t="s">
        <v>817</v>
      </c>
      <c r="H231" s="19">
        <v>2017</v>
      </c>
      <c r="I231" s="11" t="s">
        <v>42</v>
      </c>
    </row>
    <row r="232" spans="1:9" x14ac:dyDescent="0.25">
      <c r="A232" s="21">
        <v>9991186</v>
      </c>
      <c r="B232" s="10" t="s">
        <v>724</v>
      </c>
      <c r="C232" s="10" t="s">
        <v>341</v>
      </c>
      <c r="D232" s="11" t="s">
        <v>814</v>
      </c>
      <c r="E232" s="11" t="s">
        <v>815</v>
      </c>
      <c r="F232" s="20">
        <v>0.92</v>
      </c>
      <c r="G232" s="20" t="s">
        <v>817</v>
      </c>
      <c r="H232" s="19">
        <v>2017</v>
      </c>
      <c r="I232" s="11" t="s">
        <v>42</v>
      </c>
    </row>
    <row r="233" spans="1:9" x14ac:dyDescent="0.25">
      <c r="A233" s="21">
        <v>1971</v>
      </c>
      <c r="B233" s="10" t="s">
        <v>342</v>
      </c>
      <c r="C233" s="10" t="s">
        <v>343</v>
      </c>
      <c r="D233" s="11" t="s">
        <v>814</v>
      </c>
      <c r="E233" s="11" t="s">
        <v>815</v>
      </c>
      <c r="F233" s="20">
        <v>0.83709999999999996</v>
      </c>
      <c r="G233" s="20" t="s">
        <v>817</v>
      </c>
      <c r="H233" s="19">
        <v>2017</v>
      </c>
      <c r="I233" s="11" t="s">
        <v>42</v>
      </c>
    </row>
    <row r="234" spans="1:9" x14ac:dyDescent="0.25">
      <c r="A234" s="21">
        <v>3268</v>
      </c>
      <c r="B234" s="10" t="s">
        <v>344</v>
      </c>
      <c r="C234" s="10" t="s">
        <v>23</v>
      </c>
      <c r="D234" s="11" t="s">
        <v>814</v>
      </c>
      <c r="E234" s="11" t="s">
        <v>815</v>
      </c>
      <c r="F234" s="20">
        <v>0.82430000000000003</v>
      </c>
      <c r="G234" s="20" t="s">
        <v>817</v>
      </c>
      <c r="H234" s="19">
        <v>2017</v>
      </c>
      <c r="I234" s="11" t="s">
        <v>42</v>
      </c>
    </row>
    <row r="235" spans="1:9" x14ac:dyDescent="0.25">
      <c r="A235" s="21" t="s">
        <v>813</v>
      </c>
      <c r="B235" s="10" t="s">
        <v>345</v>
      </c>
      <c r="C235" s="10" t="s">
        <v>30</v>
      </c>
      <c r="D235" s="11" t="s">
        <v>814</v>
      </c>
      <c r="E235" s="11" t="s">
        <v>815</v>
      </c>
      <c r="F235" s="20">
        <v>0.86199999999999999</v>
      </c>
      <c r="G235" s="20" t="s">
        <v>817</v>
      </c>
      <c r="H235" s="19">
        <v>2017</v>
      </c>
      <c r="I235" s="11" t="s">
        <v>42</v>
      </c>
    </row>
    <row r="236" spans="1:9" x14ac:dyDescent="0.25">
      <c r="A236" s="21">
        <v>1884</v>
      </c>
      <c r="B236" s="10" t="s">
        <v>346</v>
      </c>
      <c r="C236" s="10" t="s">
        <v>347</v>
      </c>
      <c r="D236" s="11" t="s">
        <v>814</v>
      </c>
      <c r="E236" s="11" t="s">
        <v>815</v>
      </c>
      <c r="F236" s="20" t="s">
        <v>816</v>
      </c>
      <c r="G236" s="20">
        <v>1</v>
      </c>
      <c r="H236" s="19">
        <v>2017</v>
      </c>
      <c r="I236" s="11" t="s">
        <v>761</v>
      </c>
    </row>
    <row r="237" spans="1:9" x14ac:dyDescent="0.25">
      <c r="A237" s="21">
        <v>1824</v>
      </c>
      <c r="B237" s="10" t="s">
        <v>876</v>
      </c>
      <c r="C237" s="10" t="s">
        <v>347</v>
      </c>
      <c r="D237" s="11" t="s">
        <v>814</v>
      </c>
      <c r="E237" s="11" t="s">
        <v>815</v>
      </c>
      <c r="F237" s="20">
        <v>0.88180000000000003</v>
      </c>
      <c r="G237" s="20" t="s">
        <v>817</v>
      </c>
      <c r="H237" s="19">
        <v>2017</v>
      </c>
      <c r="I237" s="11" t="s">
        <v>42</v>
      </c>
    </row>
    <row r="238" spans="1:9" x14ac:dyDescent="0.25">
      <c r="A238" s="21">
        <v>2513</v>
      </c>
      <c r="B238" s="10" t="s">
        <v>348</v>
      </c>
      <c r="C238" s="10" t="s">
        <v>28</v>
      </c>
      <c r="D238" s="11" t="s">
        <v>814</v>
      </c>
      <c r="E238" s="11" t="s">
        <v>815</v>
      </c>
      <c r="F238" s="20">
        <v>0.93330000000000002</v>
      </c>
      <c r="G238" s="20" t="s">
        <v>817</v>
      </c>
      <c r="H238" s="19">
        <v>2017</v>
      </c>
      <c r="I238" s="11" t="s">
        <v>42</v>
      </c>
    </row>
    <row r="239" spans="1:9" x14ac:dyDescent="0.25">
      <c r="A239" s="21">
        <v>3598</v>
      </c>
      <c r="B239" s="10" t="s">
        <v>349</v>
      </c>
      <c r="C239" s="10" t="s">
        <v>161</v>
      </c>
      <c r="D239" s="11" t="s">
        <v>814</v>
      </c>
      <c r="E239" s="11" t="s">
        <v>815</v>
      </c>
      <c r="F239" s="20">
        <v>0.85440000000000005</v>
      </c>
      <c r="G239" s="20" t="s">
        <v>817</v>
      </c>
      <c r="H239" s="19">
        <v>2017</v>
      </c>
      <c r="I239" s="11" t="s">
        <v>42</v>
      </c>
    </row>
    <row r="240" spans="1:9" x14ac:dyDescent="0.25">
      <c r="A240" s="21">
        <v>1170</v>
      </c>
      <c r="B240" s="10" t="s">
        <v>350</v>
      </c>
      <c r="C240" s="10" t="s">
        <v>94</v>
      </c>
      <c r="D240" s="11" t="s">
        <v>814</v>
      </c>
      <c r="E240" s="11" t="s">
        <v>815</v>
      </c>
      <c r="F240" s="20">
        <v>0.83309999999999995</v>
      </c>
      <c r="G240" s="20" t="s">
        <v>817</v>
      </c>
      <c r="H240" s="19">
        <v>2017</v>
      </c>
      <c r="I240" s="11" t="s">
        <v>42</v>
      </c>
    </row>
    <row r="241" spans="1:9" x14ac:dyDescent="0.25">
      <c r="A241" s="21">
        <v>1147</v>
      </c>
      <c r="B241" s="10" t="s">
        <v>351</v>
      </c>
      <c r="C241" s="10" t="s">
        <v>129</v>
      </c>
      <c r="D241" s="11" t="s">
        <v>814</v>
      </c>
      <c r="E241" s="11" t="s">
        <v>815</v>
      </c>
      <c r="F241" s="20">
        <v>0.80700000000000005</v>
      </c>
      <c r="G241" s="20" t="s">
        <v>817</v>
      </c>
      <c r="H241" s="19">
        <v>2017</v>
      </c>
      <c r="I241" s="11" t="s">
        <v>42</v>
      </c>
    </row>
    <row r="242" spans="1:9" x14ac:dyDescent="0.25">
      <c r="A242" s="22" t="s">
        <v>813</v>
      </c>
      <c r="B242" s="2" t="s">
        <v>884</v>
      </c>
      <c r="C242" s="13" t="s">
        <v>28</v>
      </c>
      <c r="D242" s="11" t="s">
        <v>814</v>
      </c>
      <c r="E242" s="11" t="s">
        <v>815</v>
      </c>
      <c r="F242" s="14" t="s">
        <v>816</v>
      </c>
      <c r="G242" s="14">
        <v>1</v>
      </c>
      <c r="H242" s="19">
        <v>2017</v>
      </c>
      <c r="I242" s="12" t="s">
        <v>761</v>
      </c>
    </row>
    <row r="243" spans="1:9" x14ac:dyDescent="0.25">
      <c r="A243" s="21">
        <v>9991045</v>
      </c>
      <c r="B243" s="10" t="s">
        <v>100</v>
      </c>
      <c r="C243" s="10" t="s">
        <v>30</v>
      </c>
      <c r="D243" s="11" t="s">
        <v>814</v>
      </c>
      <c r="E243" s="11" t="s">
        <v>815</v>
      </c>
      <c r="F243" s="20">
        <v>0.86619999999999997</v>
      </c>
      <c r="G243" s="20" t="s">
        <v>817</v>
      </c>
      <c r="H243" s="19">
        <v>2017</v>
      </c>
      <c r="I243" s="11" t="s">
        <v>42</v>
      </c>
    </row>
    <row r="244" spans="1:9" x14ac:dyDescent="0.25">
      <c r="A244" s="21">
        <v>116</v>
      </c>
      <c r="B244" s="10" t="s">
        <v>352</v>
      </c>
      <c r="C244" s="10" t="s">
        <v>353</v>
      </c>
      <c r="D244" s="11" t="s">
        <v>814</v>
      </c>
      <c r="E244" s="11" t="s">
        <v>815</v>
      </c>
      <c r="F244" s="20">
        <v>0.84109999999999996</v>
      </c>
      <c r="G244" s="20" t="s">
        <v>817</v>
      </c>
      <c r="H244" s="19">
        <v>2017</v>
      </c>
      <c r="I244" s="11" t="s">
        <v>42</v>
      </c>
    </row>
    <row r="245" spans="1:9" x14ac:dyDescent="0.25">
      <c r="A245" s="21">
        <v>1134</v>
      </c>
      <c r="B245" s="10" t="s">
        <v>354</v>
      </c>
      <c r="C245" s="10" t="s">
        <v>355</v>
      </c>
      <c r="D245" s="11" t="s">
        <v>814</v>
      </c>
      <c r="E245" s="11" t="s">
        <v>815</v>
      </c>
      <c r="F245" s="20">
        <v>0.80520000000000003</v>
      </c>
      <c r="G245" s="20" t="s">
        <v>817</v>
      </c>
      <c r="H245" s="19">
        <v>2017</v>
      </c>
      <c r="I245" s="11" t="s">
        <v>42</v>
      </c>
    </row>
    <row r="246" spans="1:9" x14ac:dyDescent="0.25">
      <c r="A246" s="21">
        <v>1614</v>
      </c>
      <c r="B246" s="10" t="s">
        <v>356</v>
      </c>
      <c r="C246" s="10" t="s">
        <v>306</v>
      </c>
      <c r="D246" s="11" t="s">
        <v>814</v>
      </c>
      <c r="E246" s="11" t="s">
        <v>815</v>
      </c>
      <c r="F246" s="20">
        <v>0.84970000000000001</v>
      </c>
      <c r="G246" s="20" t="s">
        <v>817</v>
      </c>
      <c r="H246" s="19">
        <v>2017</v>
      </c>
      <c r="I246" s="11" t="s">
        <v>42</v>
      </c>
    </row>
    <row r="247" spans="1:9" x14ac:dyDescent="0.25">
      <c r="A247" s="21">
        <v>9991158</v>
      </c>
      <c r="B247" s="10" t="s">
        <v>357</v>
      </c>
      <c r="C247" s="10" t="s">
        <v>358</v>
      </c>
      <c r="D247" s="11" t="s">
        <v>814</v>
      </c>
      <c r="E247" s="11" t="s">
        <v>815</v>
      </c>
      <c r="F247" s="20">
        <v>0.80400000000000005</v>
      </c>
      <c r="G247" s="20" t="s">
        <v>817</v>
      </c>
      <c r="H247" s="19">
        <v>2017</v>
      </c>
      <c r="I247" s="11" t="s">
        <v>42</v>
      </c>
    </row>
    <row r="248" spans="1:9" x14ac:dyDescent="0.25">
      <c r="A248" s="21">
        <v>9991218</v>
      </c>
      <c r="B248" s="10" t="s">
        <v>359</v>
      </c>
      <c r="C248" s="10" t="s">
        <v>157</v>
      </c>
      <c r="D248" s="11" t="s">
        <v>814</v>
      </c>
      <c r="E248" s="11" t="s">
        <v>815</v>
      </c>
      <c r="F248" s="20">
        <v>1.8419000000000001</v>
      </c>
      <c r="G248" s="20" t="s">
        <v>817</v>
      </c>
      <c r="H248" s="19">
        <v>2017</v>
      </c>
      <c r="I248" s="11" t="s">
        <v>42</v>
      </c>
    </row>
    <row r="249" spans="1:9" x14ac:dyDescent="0.25">
      <c r="A249" s="21">
        <v>1863</v>
      </c>
      <c r="B249" s="10" t="s">
        <v>360</v>
      </c>
      <c r="C249" s="10" t="s">
        <v>23</v>
      </c>
      <c r="D249" s="11" t="s">
        <v>814</v>
      </c>
      <c r="E249" s="11" t="s">
        <v>815</v>
      </c>
      <c r="F249" s="20">
        <v>0.82210000000000005</v>
      </c>
      <c r="G249" s="20" t="s">
        <v>817</v>
      </c>
      <c r="H249" s="19">
        <v>2017</v>
      </c>
      <c r="I249" s="11" t="s">
        <v>42</v>
      </c>
    </row>
    <row r="250" spans="1:9" x14ac:dyDescent="0.25">
      <c r="A250" s="21">
        <v>1230</v>
      </c>
      <c r="B250" s="10" t="s">
        <v>361</v>
      </c>
      <c r="C250" s="10" t="s">
        <v>109</v>
      </c>
      <c r="D250" s="11" t="s">
        <v>814</v>
      </c>
      <c r="E250" s="11" t="s">
        <v>815</v>
      </c>
      <c r="F250" s="20">
        <v>0.78720000000000001</v>
      </c>
      <c r="G250" s="20" t="s">
        <v>817</v>
      </c>
      <c r="H250" s="19">
        <v>2017</v>
      </c>
      <c r="I250" s="11" t="s">
        <v>42</v>
      </c>
    </row>
    <row r="251" spans="1:9" x14ac:dyDescent="0.25">
      <c r="A251" s="21">
        <v>8</v>
      </c>
      <c r="B251" s="10" t="s">
        <v>362</v>
      </c>
      <c r="C251" s="10" t="s">
        <v>157</v>
      </c>
      <c r="D251" s="11" t="s">
        <v>814</v>
      </c>
      <c r="E251" s="11" t="s">
        <v>815</v>
      </c>
      <c r="F251" s="20">
        <v>0.79990000000000006</v>
      </c>
      <c r="G251" s="20" t="s">
        <v>817</v>
      </c>
      <c r="H251" s="19">
        <v>2017</v>
      </c>
      <c r="I251" s="11" t="s">
        <v>42</v>
      </c>
    </row>
    <row r="252" spans="1:9" x14ac:dyDescent="0.25">
      <c r="A252" s="22">
        <v>2442</v>
      </c>
      <c r="B252" s="10" t="s">
        <v>776</v>
      </c>
      <c r="C252" s="10" t="s">
        <v>777</v>
      </c>
      <c r="D252" s="14">
        <v>1.1012</v>
      </c>
      <c r="E252" s="15">
        <v>1.151</v>
      </c>
      <c r="F252" s="14" t="s">
        <v>816</v>
      </c>
      <c r="G252" s="14" t="s">
        <v>817</v>
      </c>
      <c r="H252" s="12">
        <v>2017</v>
      </c>
      <c r="I252" s="12" t="s">
        <v>96</v>
      </c>
    </row>
    <row r="253" spans="1:9" x14ac:dyDescent="0.25">
      <c r="A253" s="21">
        <v>1496</v>
      </c>
      <c r="B253" s="10" t="s">
        <v>363</v>
      </c>
      <c r="C253" s="10" t="s">
        <v>109</v>
      </c>
      <c r="D253" s="11" t="s">
        <v>814</v>
      </c>
      <c r="E253" s="11" t="s">
        <v>815</v>
      </c>
      <c r="F253" s="20">
        <v>0.79049999999999998</v>
      </c>
      <c r="G253" s="20" t="s">
        <v>817</v>
      </c>
      <c r="H253" s="19">
        <v>2017</v>
      </c>
      <c r="I253" s="11" t="s">
        <v>42</v>
      </c>
    </row>
    <row r="254" spans="1:9" x14ac:dyDescent="0.25">
      <c r="A254" s="21">
        <v>33</v>
      </c>
      <c r="B254" s="10" t="s">
        <v>364</v>
      </c>
      <c r="C254" s="10" t="s">
        <v>30</v>
      </c>
      <c r="D254" s="11" t="s">
        <v>814</v>
      </c>
      <c r="E254" s="11" t="s">
        <v>815</v>
      </c>
      <c r="F254" s="20">
        <v>0.85029999999999994</v>
      </c>
      <c r="G254" s="20" t="s">
        <v>817</v>
      </c>
      <c r="H254" s="19">
        <v>2017</v>
      </c>
      <c r="I254" s="11" t="s">
        <v>42</v>
      </c>
    </row>
    <row r="255" spans="1:9" x14ac:dyDescent="0.25">
      <c r="A255" s="21">
        <v>618</v>
      </c>
      <c r="B255" s="10" t="s">
        <v>365</v>
      </c>
      <c r="C255" s="10" t="s">
        <v>129</v>
      </c>
      <c r="D255" s="11" t="s">
        <v>814</v>
      </c>
      <c r="E255" s="11" t="s">
        <v>815</v>
      </c>
      <c r="F255" s="20">
        <v>0.80230000000000001</v>
      </c>
      <c r="G255" s="20" t="s">
        <v>817</v>
      </c>
      <c r="H255" s="19">
        <v>2017</v>
      </c>
      <c r="I255" s="11" t="s">
        <v>42</v>
      </c>
    </row>
    <row r="256" spans="1:9" x14ac:dyDescent="0.25">
      <c r="A256" s="21" t="s">
        <v>813</v>
      </c>
      <c r="B256" s="10" t="s">
        <v>366</v>
      </c>
      <c r="C256" s="10" t="s">
        <v>30</v>
      </c>
      <c r="D256" s="11" t="s">
        <v>814</v>
      </c>
      <c r="E256" s="11" t="s">
        <v>815</v>
      </c>
      <c r="F256" s="20">
        <v>0.86929999999999996</v>
      </c>
      <c r="G256" s="20" t="s">
        <v>817</v>
      </c>
      <c r="H256" s="19">
        <v>2017</v>
      </c>
      <c r="I256" s="11" t="s">
        <v>42</v>
      </c>
    </row>
    <row r="257" spans="1:9" x14ac:dyDescent="0.25">
      <c r="A257" s="21">
        <v>1131</v>
      </c>
      <c r="B257" s="10" t="s">
        <v>367</v>
      </c>
      <c r="C257" s="10" t="s">
        <v>157</v>
      </c>
      <c r="D257" s="11" t="s">
        <v>814</v>
      </c>
      <c r="E257" s="11" t="s">
        <v>815</v>
      </c>
      <c r="F257" s="20">
        <v>0.79879999999999995</v>
      </c>
      <c r="G257" s="20" t="s">
        <v>817</v>
      </c>
      <c r="H257" s="19">
        <v>2017</v>
      </c>
      <c r="I257" s="11" t="s">
        <v>42</v>
      </c>
    </row>
    <row r="258" spans="1:9" x14ac:dyDescent="0.25">
      <c r="A258" s="21">
        <v>1130</v>
      </c>
      <c r="B258" s="10" t="s">
        <v>368</v>
      </c>
      <c r="C258" s="10" t="s">
        <v>157</v>
      </c>
      <c r="D258" s="11" t="s">
        <v>814</v>
      </c>
      <c r="E258" s="11" t="s">
        <v>815</v>
      </c>
      <c r="F258" s="20">
        <v>0.79879999999999995</v>
      </c>
      <c r="G258" s="20" t="s">
        <v>817</v>
      </c>
      <c r="H258" s="19">
        <v>2017</v>
      </c>
      <c r="I258" s="11" t="s">
        <v>42</v>
      </c>
    </row>
    <row r="259" spans="1:9" x14ac:dyDescent="0.25">
      <c r="A259" s="22">
        <v>2623</v>
      </c>
      <c r="B259" s="13" t="s">
        <v>37</v>
      </c>
      <c r="C259" s="13" t="s">
        <v>38</v>
      </c>
      <c r="D259" s="14" t="s">
        <v>814</v>
      </c>
      <c r="E259" s="15">
        <v>0.99299999999999999</v>
      </c>
      <c r="F259" s="14" t="s">
        <v>816</v>
      </c>
      <c r="G259" s="14" t="s">
        <v>817</v>
      </c>
      <c r="H259" s="12">
        <v>2017</v>
      </c>
      <c r="I259" s="12" t="s">
        <v>96</v>
      </c>
    </row>
    <row r="260" spans="1:9" x14ac:dyDescent="0.25">
      <c r="A260" s="21">
        <v>656</v>
      </c>
      <c r="B260" s="10" t="s">
        <v>369</v>
      </c>
      <c r="C260" s="10" t="s">
        <v>30</v>
      </c>
      <c r="D260" s="11" t="s">
        <v>814</v>
      </c>
      <c r="E260" s="11" t="s">
        <v>815</v>
      </c>
      <c r="F260" s="20">
        <v>2.0388999999999999</v>
      </c>
      <c r="G260" s="20" t="s">
        <v>817</v>
      </c>
      <c r="H260" s="19">
        <v>2017</v>
      </c>
      <c r="I260" s="11" t="s">
        <v>42</v>
      </c>
    </row>
    <row r="261" spans="1:9" x14ac:dyDescent="0.25">
      <c r="A261" s="22">
        <v>1911</v>
      </c>
      <c r="B261" s="13" t="s">
        <v>54</v>
      </c>
      <c r="C261" s="13" t="s">
        <v>55</v>
      </c>
      <c r="D261" s="14" t="s">
        <v>814</v>
      </c>
      <c r="E261" s="15">
        <v>1.0029999999999999</v>
      </c>
      <c r="F261" s="14" t="s">
        <v>816</v>
      </c>
      <c r="G261" s="14" t="s">
        <v>817</v>
      </c>
      <c r="H261" s="12">
        <v>2017</v>
      </c>
      <c r="I261" s="12" t="s">
        <v>96</v>
      </c>
    </row>
    <row r="262" spans="1:9" x14ac:dyDescent="0.25">
      <c r="A262" s="21">
        <v>1256</v>
      </c>
      <c r="B262" s="10" t="s">
        <v>370</v>
      </c>
      <c r="C262" s="10" t="s">
        <v>155</v>
      </c>
      <c r="D262" s="11" t="s">
        <v>814</v>
      </c>
      <c r="E262" s="11" t="s">
        <v>815</v>
      </c>
      <c r="F262" s="20">
        <v>0.82779999999999998</v>
      </c>
      <c r="G262" s="20" t="s">
        <v>817</v>
      </c>
      <c r="H262" s="19">
        <v>2017</v>
      </c>
      <c r="I262" s="11" t="s">
        <v>42</v>
      </c>
    </row>
    <row r="263" spans="1:9" x14ac:dyDescent="0.25">
      <c r="A263" s="21">
        <v>1256</v>
      </c>
      <c r="B263" s="10" t="s">
        <v>371</v>
      </c>
      <c r="C263" s="10" t="s">
        <v>372</v>
      </c>
      <c r="D263" s="11" t="s">
        <v>814</v>
      </c>
      <c r="E263" s="11" t="s">
        <v>815</v>
      </c>
      <c r="F263" s="20">
        <v>0.86280000000000001</v>
      </c>
      <c r="G263" s="20" t="s">
        <v>817</v>
      </c>
      <c r="H263" s="19">
        <v>2017</v>
      </c>
      <c r="I263" s="11" t="s">
        <v>42</v>
      </c>
    </row>
    <row r="264" spans="1:9" x14ac:dyDescent="0.25">
      <c r="A264" s="21">
        <v>47</v>
      </c>
      <c r="B264" s="10" t="s">
        <v>373</v>
      </c>
      <c r="C264" s="10" t="s">
        <v>30</v>
      </c>
      <c r="D264" s="11" t="s">
        <v>814</v>
      </c>
      <c r="E264" s="11" t="s">
        <v>815</v>
      </c>
      <c r="F264" s="20">
        <v>0.86850000000000005</v>
      </c>
      <c r="G264" s="20" t="s">
        <v>817</v>
      </c>
      <c r="H264" s="19">
        <v>2017</v>
      </c>
      <c r="I264" s="11" t="s">
        <v>42</v>
      </c>
    </row>
    <row r="265" spans="1:9" x14ac:dyDescent="0.25">
      <c r="A265" s="21">
        <v>1300</v>
      </c>
      <c r="B265" s="10" t="s">
        <v>374</v>
      </c>
      <c r="C265" s="10" t="s">
        <v>30</v>
      </c>
      <c r="D265" s="11" t="s">
        <v>814</v>
      </c>
      <c r="E265" s="11" t="s">
        <v>815</v>
      </c>
      <c r="F265" s="20">
        <v>0.85499999999999998</v>
      </c>
      <c r="G265" s="20" t="s">
        <v>817</v>
      </c>
      <c r="H265" s="19">
        <v>2017</v>
      </c>
      <c r="I265" s="11" t="s">
        <v>42</v>
      </c>
    </row>
    <row r="266" spans="1:9" x14ac:dyDescent="0.25">
      <c r="A266" s="21">
        <v>374</v>
      </c>
      <c r="B266" s="10" t="s">
        <v>375</v>
      </c>
      <c r="C266" s="10" t="s">
        <v>94</v>
      </c>
      <c r="D266" s="11" t="s">
        <v>814</v>
      </c>
      <c r="E266" s="11" t="s">
        <v>815</v>
      </c>
      <c r="F266" s="20">
        <v>0.8599</v>
      </c>
      <c r="G266" s="20" t="s">
        <v>817</v>
      </c>
      <c r="H266" s="19">
        <v>2017</v>
      </c>
      <c r="I266" s="11" t="s">
        <v>42</v>
      </c>
    </row>
    <row r="267" spans="1:9" x14ac:dyDescent="0.25">
      <c r="A267" s="21">
        <v>1147</v>
      </c>
      <c r="B267" s="10" t="s">
        <v>376</v>
      </c>
      <c r="C267" s="10" t="s">
        <v>129</v>
      </c>
      <c r="D267" s="11" t="s">
        <v>814</v>
      </c>
      <c r="E267" s="11" t="s">
        <v>815</v>
      </c>
      <c r="F267" s="20">
        <v>1.9096</v>
      </c>
      <c r="G267" s="20" t="s">
        <v>817</v>
      </c>
      <c r="H267" s="19">
        <v>2017</v>
      </c>
      <c r="I267" s="11" t="s">
        <v>42</v>
      </c>
    </row>
    <row r="268" spans="1:9" x14ac:dyDescent="0.25">
      <c r="A268" s="21">
        <v>1758</v>
      </c>
      <c r="B268" s="10" t="s">
        <v>377</v>
      </c>
      <c r="C268" s="10" t="s">
        <v>161</v>
      </c>
      <c r="D268" s="11" t="s">
        <v>814</v>
      </c>
      <c r="E268" s="11" t="s">
        <v>815</v>
      </c>
      <c r="F268" s="20">
        <v>0.83620000000000005</v>
      </c>
      <c r="G268" s="20" t="s">
        <v>817</v>
      </c>
      <c r="H268" s="19">
        <v>2017</v>
      </c>
      <c r="I268" s="11" t="s">
        <v>42</v>
      </c>
    </row>
    <row r="269" spans="1:9" x14ac:dyDescent="0.25">
      <c r="A269" s="21">
        <v>9991117</v>
      </c>
      <c r="B269" s="10" t="s">
        <v>378</v>
      </c>
      <c r="C269" s="10" t="s">
        <v>183</v>
      </c>
      <c r="D269" s="11" t="s">
        <v>814</v>
      </c>
      <c r="E269" s="11" t="s">
        <v>815</v>
      </c>
      <c r="F269" s="20">
        <v>1.8472999999999999</v>
      </c>
      <c r="G269" s="20" t="s">
        <v>817</v>
      </c>
      <c r="H269" s="19">
        <v>2017</v>
      </c>
      <c r="I269" s="11" t="s">
        <v>42</v>
      </c>
    </row>
    <row r="270" spans="1:9" x14ac:dyDescent="0.25">
      <c r="A270" s="21">
        <v>3971</v>
      </c>
      <c r="B270" s="10" t="s">
        <v>379</v>
      </c>
      <c r="C270" s="10" t="s">
        <v>380</v>
      </c>
      <c r="D270" s="11" t="s">
        <v>814</v>
      </c>
      <c r="E270" s="11" t="s">
        <v>815</v>
      </c>
      <c r="F270" s="20">
        <v>0.98760000000000003</v>
      </c>
      <c r="G270" s="20" t="s">
        <v>817</v>
      </c>
      <c r="H270" s="19">
        <v>2017</v>
      </c>
      <c r="I270" s="11" t="s">
        <v>42</v>
      </c>
    </row>
    <row r="271" spans="1:9" x14ac:dyDescent="0.25">
      <c r="A271" s="21">
        <v>3512</v>
      </c>
      <c r="B271" s="10" t="s">
        <v>381</v>
      </c>
      <c r="C271" s="10" t="s">
        <v>145</v>
      </c>
      <c r="D271" s="11" t="s">
        <v>814</v>
      </c>
      <c r="E271" s="11" t="s">
        <v>815</v>
      </c>
      <c r="F271" s="20">
        <v>0.84599999999999997</v>
      </c>
      <c r="G271" s="20" t="s">
        <v>817</v>
      </c>
      <c r="H271" s="19">
        <v>2017</v>
      </c>
      <c r="I271" s="11" t="s">
        <v>42</v>
      </c>
    </row>
    <row r="272" spans="1:9" x14ac:dyDescent="0.25">
      <c r="A272" s="21">
        <v>660</v>
      </c>
      <c r="B272" s="10" t="s">
        <v>382</v>
      </c>
      <c r="C272" s="10" t="s">
        <v>383</v>
      </c>
      <c r="D272" s="11" t="s">
        <v>814</v>
      </c>
      <c r="E272" s="11" t="s">
        <v>815</v>
      </c>
      <c r="F272" s="20">
        <v>0.9597</v>
      </c>
      <c r="G272" s="20" t="s">
        <v>817</v>
      </c>
      <c r="H272" s="19">
        <v>2017</v>
      </c>
      <c r="I272" s="11" t="s">
        <v>42</v>
      </c>
    </row>
    <row r="273" spans="1:9" x14ac:dyDescent="0.25">
      <c r="A273" s="21">
        <v>1698</v>
      </c>
      <c r="B273" s="10" t="s">
        <v>725</v>
      </c>
      <c r="C273" s="10" t="s">
        <v>129</v>
      </c>
      <c r="D273" s="11" t="s">
        <v>814</v>
      </c>
      <c r="E273" s="11" t="s">
        <v>815</v>
      </c>
      <c r="F273" s="20">
        <v>0.80979999999999996</v>
      </c>
      <c r="G273" s="20" t="s">
        <v>817</v>
      </c>
      <c r="H273" s="19">
        <v>2017</v>
      </c>
      <c r="I273" s="11" t="s">
        <v>42</v>
      </c>
    </row>
    <row r="274" spans="1:9" x14ac:dyDescent="0.25">
      <c r="A274" s="21">
        <v>369</v>
      </c>
      <c r="B274" s="10" t="s">
        <v>384</v>
      </c>
      <c r="C274" s="10" t="s">
        <v>290</v>
      </c>
      <c r="D274" s="11" t="s">
        <v>814</v>
      </c>
      <c r="E274" s="11" t="s">
        <v>815</v>
      </c>
      <c r="F274" s="20">
        <v>0.80689999999999995</v>
      </c>
      <c r="G274" s="20" t="s">
        <v>817</v>
      </c>
      <c r="H274" s="19">
        <v>2017</v>
      </c>
      <c r="I274" s="11" t="s">
        <v>42</v>
      </c>
    </row>
    <row r="275" spans="1:9" x14ac:dyDescent="0.25">
      <c r="A275" s="22" t="s">
        <v>813</v>
      </c>
      <c r="B275" s="2" t="s">
        <v>871</v>
      </c>
      <c r="C275" s="13" t="s">
        <v>872</v>
      </c>
      <c r="D275" s="11" t="s">
        <v>814</v>
      </c>
      <c r="E275" s="11" t="s">
        <v>815</v>
      </c>
      <c r="F275" s="14" t="s">
        <v>816</v>
      </c>
      <c r="G275" s="14">
        <v>1</v>
      </c>
      <c r="H275" s="19">
        <v>2017</v>
      </c>
      <c r="I275" s="12" t="s">
        <v>761</v>
      </c>
    </row>
    <row r="276" spans="1:9" x14ac:dyDescent="0.25">
      <c r="A276" s="21">
        <v>1751</v>
      </c>
      <c r="B276" s="10" t="s">
        <v>386</v>
      </c>
      <c r="C276" s="10" t="s">
        <v>275</v>
      </c>
      <c r="D276" s="11" t="s">
        <v>814</v>
      </c>
      <c r="E276" s="11" t="s">
        <v>815</v>
      </c>
      <c r="F276" s="20">
        <v>0.99050000000000005</v>
      </c>
      <c r="G276" s="20" t="s">
        <v>817</v>
      </c>
      <c r="H276" s="19">
        <v>2017</v>
      </c>
      <c r="I276" s="11" t="s">
        <v>42</v>
      </c>
    </row>
    <row r="277" spans="1:9" x14ac:dyDescent="0.25">
      <c r="A277" s="21">
        <v>2376</v>
      </c>
      <c r="B277" s="10" t="s">
        <v>919</v>
      </c>
      <c r="C277" s="10" t="s">
        <v>385</v>
      </c>
      <c r="D277" s="11" t="s">
        <v>814</v>
      </c>
      <c r="E277" s="11" t="s">
        <v>815</v>
      </c>
      <c r="F277" s="20">
        <v>1.0583</v>
      </c>
      <c r="G277" s="20" t="s">
        <v>817</v>
      </c>
      <c r="H277" s="19">
        <v>2017</v>
      </c>
      <c r="I277" s="11" t="s">
        <v>42</v>
      </c>
    </row>
    <row r="278" spans="1:9" x14ac:dyDescent="0.25">
      <c r="A278" s="21">
        <v>231</v>
      </c>
      <c r="B278" s="10" t="s">
        <v>387</v>
      </c>
      <c r="C278" s="10" t="s">
        <v>388</v>
      </c>
      <c r="D278" s="11" t="s">
        <v>814</v>
      </c>
      <c r="E278" s="11" t="s">
        <v>815</v>
      </c>
      <c r="F278" s="20">
        <v>1.0557000000000001</v>
      </c>
      <c r="G278" s="20" t="s">
        <v>817</v>
      </c>
      <c r="H278" s="19">
        <v>2017</v>
      </c>
      <c r="I278" s="11" t="s">
        <v>42</v>
      </c>
    </row>
    <row r="279" spans="1:9" x14ac:dyDescent="0.25">
      <c r="A279" s="21">
        <v>1216</v>
      </c>
      <c r="B279" s="10" t="s">
        <v>726</v>
      </c>
      <c r="C279" s="10" t="s">
        <v>161</v>
      </c>
      <c r="D279" s="11" t="s">
        <v>814</v>
      </c>
      <c r="E279" s="11" t="s">
        <v>815</v>
      </c>
      <c r="F279" s="20">
        <v>0.875</v>
      </c>
      <c r="G279" s="20" t="s">
        <v>817</v>
      </c>
      <c r="H279" s="19">
        <v>2017</v>
      </c>
      <c r="I279" s="11" t="s">
        <v>42</v>
      </c>
    </row>
    <row r="280" spans="1:9" x14ac:dyDescent="0.25">
      <c r="A280" s="21">
        <v>9</v>
      </c>
      <c r="B280" s="10" t="s">
        <v>389</v>
      </c>
      <c r="C280" s="10" t="s">
        <v>172</v>
      </c>
      <c r="D280" s="11" t="s">
        <v>814</v>
      </c>
      <c r="E280" s="11" t="s">
        <v>815</v>
      </c>
      <c r="F280" s="20">
        <v>0.8034</v>
      </c>
      <c r="G280" s="20" t="s">
        <v>817</v>
      </c>
      <c r="H280" s="19">
        <v>2017</v>
      </c>
      <c r="I280" s="11" t="s">
        <v>42</v>
      </c>
    </row>
    <row r="281" spans="1:9" x14ac:dyDescent="0.25">
      <c r="A281" s="21">
        <v>2809</v>
      </c>
      <c r="B281" s="10" t="s">
        <v>390</v>
      </c>
      <c r="C281" s="10" t="s">
        <v>161</v>
      </c>
      <c r="D281" s="11" t="s">
        <v>814</v>
      </c>
      <c r="E281" s="11" t="s">
        <v>815</v>
      </c>
      <c r="F281" s="20">
        <v>0.8256</v>
      </c>
      <c r="G281" s="20" t="s">
        <v>817</v>
      </c>
      <c r="H281" s="19">
        <v>2017</v>
      </c>
      <c r="I281" s="11" t="s">
        <v>42</v>
      </c>
    </row>
    <row r="282" spans="1:9" x14ac:dyDescent="0.25">
      <c r="A282" s="21">
        <v>306</v>
      </c>
      <c r="B282" s="10" t="s">
        <v>391</v>
      </c>
      <c r="C282" s="10" t="s">
        <v>323</v>
      </c>
      <c r="D282" s="11" t="s">
        <v>814</v>
      </c>
      <c r="E282" s="11" t="s">
        <v>815</v>
      </c>
      <c r="F282" s="20">
        <v>0.80859999999999999</v>
      </c>
      <c r="G282" s="20" t="s">
        <v>817</v>
      </c>
      <c r="H282" s="19">
        <v>2017</v>
      </c>
      <c r="I282" s="11" t="s">
        <v>42</v>
      </c>
    </row>
    <row r="283" spans="1:9" x14ac:dyDescent="0.25">
      <c r="A283" s="21">
        <v>1555</v>
      </c>
      <c r="B283" s="10" t="s">
        <v>392</v>
      </c>
      <c r="C283" s="10" t="s">
        <v>347</v>
      </c>
      <c r="D283" s="11" t="s">
        <v>814</v>
      </c>
      <c r="E283" s="11" t="s">
        <v>815</v>
      </c>
      <c r="F283" s="20">
        <v>0.88060000000000005</v>
      </c>
      <c r="G283" s="20" t="s">
        <v>817</v>
      </c>
      <c r="H283" s="19">
        <v>2017</v>
      </c>
      <c r="I283" s="11" t="s">
        <v>42</v>
      </c>
    </row>
    <row r="284" spans="1:9" x14ac:dyDescent="0.25">
      <c r="A284" s="21">
        <v>9991184</v>
      </c>
      <c r="B284" s="10" t="s">
        <v>393</v>
      </c>
      <c r="C284" s="10" t="s">
        <v>285</v>
      </c>
      <c r="D284" s="11" t="s">
        <v>814</v>
      </c>
      <c r="E284" s="11" t="s">
        <v>815</v>
      </c>
      <c r="F284" s="20">
        <v>0.81679999999999997</v>
      </c>
      <c r="G284" s="20" t="s">
        <v>817</v>
      </c>
      <c r="H284" s="19">
        <v>2017</v>
      </c>
      <c r="I284" s="11" t="s">
        <v>42</v>
      </c>
    </row>
    <row r="285" spans="1:9" x14ac:dyDescent="0.25">
      <c r="A285" s="21">
        <v>9991049</v>
      </c>
      <c r="B285" s="10" t="s">
        <v>394</v>
      </c>
      <c r="C285" s="10" t="s">
        <v>131</v>
      </c>
      <c r="D285" s="11" t="s">
        <v>814</v>
      </c>
      <c r="E285" s="11" t="s">
        <v>815</v>
      </c>
      <c r="F285" s="20">
        <v>0.92610000000000003</v>
      </c>
      <c r="G285" s="20" t="s">
        <v>817</v>
      </c>
      <c r="H285" s="19">
        <v>2017</v>
      </c>
      <c r="I285" s="11" t="s">
        <v>42</v>
      </c>
    </row>
    <row r="286" spans="1:9" x14ac:dyDescent="0.25">
      <c r="A286" s="21">
        <v>820</v>
      </c>
      <c r="B286" s="10" t="s">
        <v>395</v>
      </c>
      <c r="C286" s="10" t="s">
        <v>341</v>
      </c>
      <c r="D286" s="11" t="s">
        <v>814</v>
      </c>
      <c r="E286" s="11" t="s">
        <v>815</v>
      </c>
      <c r="F286" s="20">
        <v>0.93010000000000004</v>
      </c>
      <c r="G286" s="20" t="s">
        <v>817</v>
      </c>
      <c r="H286" s="19">
        <v>2017</v>
      </c>
      <c r="I286" s="11" t="s">
        <v>42</v>
      </c>
    </row>
    <row r="287" spans="1:9" x14ac:dyDescent="0.25">
      <c r="A287" s="21">
        <v>869</v>
      </c>
      <c r="B287" s="10" t="s">
        <v>984</v>
      </c>
      <c r="C287" s="10" t="s">
        <v>235</v>
      </c>
      <c r="D287" s="11" t="s">
        <v>814</v>
      </c>
      <c r="E287" s="11" t="s">
        <v>815</v>
      </c>
      <c r="F287" s="20">
        <v>0.83479999999999999</v>
      </c>
      <c r="G287" s="20" t="s">
        <v>817</v>
      </c>
      <c r="H287" s="19">
        <v>2017</v>
      </c>
      <c r="I287" s="11" t="s">
        <v>42</v>
      </c>
    </row>
    <row r="288" spans="1:9" x14ac:dyDescent="0.25">
      <c r="A288" s="21">
        <v>2539</v>
      </c>
      <c r="B288" s="10" t="s">
        <v>774</v>
      </c>
      <c r="C288" s="10" t="s">
        <v>13</v>
      </c>
      <c r="D288" s="11">
        <v>1.2181</v>
      </c>
      <c r="E288" s="11">
        <v>1.242</v>
      </c>
      <c r="F288" s="20" t="s">
        <v>816</v>
      </c>
      <c r="G288" s="20" t="s">
        <v>817</v>
      </c>
      <c r="H288" s="19">
        <v>2017</v>
      </c>
      <c r="I288" s="11" t="s">
        <v>96</v>
      </c>
    </row>
    <row r="289" spans="1:9" x14ac:dyDescent="0.25">
      <c r="A289" s="21" t="s">
        <v>813</v>
      </c>
      <c r="B289" s="10" t="s">
        <v>396</v>
      </c>
      <c r="C289" s="10" t="s">
        <v>397</v>
      </c>
      <c r="D289" s="11" t="s">
        <v>814</v>
      </c>
      <c r="E289" s="11" t="s">
        <v>815</v>
      </c>
      <c r="F289" s="20">
        <v>0.85540000000000005</v>
      </c>
      <c r="G289" s="20" t="s">
        <v>817</v>
      </c>
      <c r="H289" s="19">
        <v>2017</v>
      </c>
      <c r="I289" s="11" t="s">
        <v>42</v>
      </c>
    </row>
    <row r="290" spans="1:9" x14ac:dyDescent="0.25">
      <c r="A290" s="21">
        <v>1349</v>
      </c>
      <c r="B290" s="10" t="s">
        <v>398</v>
      </c>
      <c r="C290" s="10" t="s">
        <v>399</v>
      </c>
      <c r="D290" s="11" t="s">
        <v>814</v>
      </c>
      <c r="E290" s="11" t="s">
        <v>815</v>
      </c>
      <c r="F290" s="20">
        <v>1.7917000000000001</v>
      </c>
      <c r="G290" s="20" t="s">
        <v>817</v>
      </c>
      <c r="H290" s="19">
        <v>2017</v>
      </c>
      <c r="I290" s="11" t="s">
        <v>42</v>
      </c>
    </row>
    <row r="291" spans="1:9" x14ac:dyDescent="0.25">
      <c r="A291" s="21">
        <v>1979</v>
      </c>
      <c r="B291" s="10" t="s">
        <v>400</v>
      </c>
      <c r="C291" s="10" t="s">
        <v>58</v>
      </c>
      <c r="D291" s="11" t="s">
        <v>814</v>
      </c>
      <c r="E291" s="11" t="s">
        <v>815</v>
      </c>
      <c r="F291" s="20">
        <v>0.96789999999999998</v>
      </c>
      <c r="G291" s="20" t="s">
        <v>817</v>
      </c>
      <c r="H291" s="19">
        <v>2017</v>
      </c>
      <c r="I291" s="11" t="s">
        <v>42</v>
      </c>
    </row>
    <row r="292" spans="1:9" x14ac:dyDescent="0.25">
      <c r="A292" s="22">
        <v>25</v>
      </c>
      <c r="B292" s="2" t="s">
        <v>868</v>
      </c>
      <c r="C292" s="13" t="s">
        <v>122</v>
      </c>
      <c r="D292" s="11" t="s">
        <v>814</v>
      </c>
      <c r="E292" s="11" t="s">
        <v>815</v>
      </c>
      <c r="F292" s="14" t="s">
        <v>816</v>
      </c>
      <c r="G292" s="14">
        <v>1</v>
      </c>
      <c r="H292" s="19">
        <v>2017</v>
      </c>
      <c r="I292" s="12" t="s">
        <v>761</v>
      </c>
    </row>
    <row r="293" spans="1:9" x14ac:dyDescent="0.25">
      <c r="A293" s="21">
        <v>1444</v>
      </c>
      <c r="B293" s="10" t="s">
        <v>727</v>
      </c>
      <c r="C293" s="10" t="s">
        <v>112</v>
      </c>
      <c r="D293" s="11" t="s">
        <v>814</v>
      </c>
      <c r="E293" s="11" t="s">
        <v>815</v>
      </c>
      <c r="F293" s="20">
        <v>0.83630000000000004</v>
      </c>
      <c r="G293" s="20" t="s">
        <v>817</v>
      </c>
      <c r="H293" s="19">
        <v>2017</v>
      </c>
      <c r="I293" s="11" t="s">
        <v>42</v>
      </c>
    </row>
    <row r="294" spans="1:9" x14ac:dyDescent="0.25">
      <c r="A294" s="21">
        <v>3444</v>
      </c>
      <c r="B294" s="10" t="s">
        <v>401</v>
      </c>
      <c r="C294" s="10" t="s">
        <v>109</v>
      </c>
      <c r="D294" s="11" t="s">
        <v>814</v>
      </c>
      <c r="E294" s="11" t="s">
        <v>815</v>
      </c>
      <c r="F294" s="20">
        <v>0.81989999999999996</v>
      </c>
      <c r="G294" s="20" t="s">
        <v>817</v>
      </c>
      <c r="H294" s="19">
        <v>2017</v>
      </c>
      <c r="I294" s="11" t="s">
        <v>42</v>
      </c>
    </row>
    <row r="295" spans="1:9" x14ac:dyDescent="0.25">
      <c r="A295" s="22">
        <v>2277</v>
      </c>
      <c r="B295" s="13" t="s">
        <v>56</v>
      </c>
      <c r="C295" s="13" t="s">
        <v>57</v>
      </c>
      <c r="D295" s="14" t="s">
        <v>814</v>
      </c>
      <c r="E295" s="15">
        <v>1.165</v>
      </c>
      <c r="F295" s="14" t="s">
        <v>816</v>
      </c>
      <c r="G295" s="14" t="s">
        <v>817</v>
      </c>
      <c r="H295" s="12">
        <v>2017</v>
      </c>
      <c r="I295" s="12" t="s">
        <v>96</v>
      </c>
    </row>
    <row r="296" spans="1:9" x14ac:dyDescent="0.25">
      <c r="A296" s="21">
        <v>525</v>
      </c>
      <c r="B296" s="10" t="s">
        <v>402</v>
      </c>
      <c r="C296" s="10" t="s">
        <v>290</v>
      </c>
      <c r="D296" s="11" t="s">
        <v>814</v>
      </c>
      <c r="E296" s="11" t="s">
        <v>815</v>
      </c>
      <c r="F296" s="20">
        <v>0.80689999999999995</v>
      </c>
      <c r="G296" s="20" t="s">
        <v>817</v>
      </c>
      <c r="H296" s="19">
        <v>2017</v>
      </c>
      <c r="I296" s="11" t="s">
        <v>42</v>
      </c>
    </row>
    <row r="297" spans="1:9" x14ac:dyDescent="0.25">
      <c r="A297" s="21">
        <v>3581</v>
      </c>
      <c r="B297" s="10" t="s">
        <v>403</v>
      </c>
      <c r="C297" s="10" t="s">
        <v>404</v>
      </c>
      <c r="D297" s="11" t="s">
        <v>814</v>
      </c>
      <c r="E297" s="11" t="s">
        <v>815</v>
      </c>
      <c r="F297" s="20">
        <v>0.77239999999999998</v>
      </c>
      <c r="G297" s="20" t="s">
        <v>817</v>
      </c>
      <c r="H297" s="19">
        <v>2017</v>
      </c>
      <c r="I297" s="11" t="s">
        <v>42</v>
      </c>
    </row>
    <row r="298" spans="1:9" x14ac:dyDescent="0.25">
      <c r="A298" s="21">
        <v>958</v>
      </c>
      <c r="B298" s="10" t="s">
        <v>405</v>
      </c>
      <c r="C298" s="10" t="s">
        <v>225</v>
      </c>
      <c r="D298" s="11" t="s">
        <v>814</v>
      </c>
      <c r="E298" s="11" t="s">
        <v>815</v>
      </c>
      <c r="F298" s="20">
        <v>0.80349999999999999</v>
      </c>
      <c r="G298" s="20" t="s">
        <v>817</v>
      </c>
      <c r="H298" s="19">
        <v>2017</v>
      </c>
      <c r="I298" s="11" t="s">
        <v>42</v>
      </c>
    </row>
    <row r="299" spans="1:9" x14ac:dyDescent="0.25">
      <c r="A299" s="21">
        <v>463</v>
      </c>
      <c r="B299" s="10" t="s">
        <v>406</v>
      </c>
      <c r="C299" s="10" t="s">
        <v>285</v>
      </c>
      <c r="D299" s="11" t="s">
        <v>814</v>
      </c>
      <c r="E299" s="11" t="s">
        <v>815</v>
      </c>
      <c r="F299" s="20">
        <v>0.84570000000000001</v>
      </c>
      <c r="G299" s="20" t="s">
        <v>817</v>
      </c>
      <c r="H299" s="19">
        <v>2017</v>
      </c>
      <c r="I299" s="11" t="s">
        <v>42</v>
      </c>
    </row>
    <row r="300" spans="1:9" x14ac:dyDescent="0.25">
      <c r="A300" s="21">
        <v>1951</v>
      </c>
      <c r="B300" s="10" t="s">
        <v>407</v>
      </c>
      <c r="C300" s="10" t="s">
        <v>380</v>
      </c>
      <c r="D300" s="11" t="s">
        <v>814</v>
      </c>
      <c r="E300" s="11" t="s">
        <v>815</v>
      </c>
      <c r="F300" s="20">
        <v>0.97070000000000001</v>
      </c>
      <c r="G300" s="20" t="s">
        <v>817</v>
      </c>
      <c r="H300" s="19">
        <v>2017</v>
      </c>
      <c r="I300" s="11" t="s">
        <v>42</v>
      </c>
    </row>
    <row r="301" spans="1:9" x14ac:dyDescent="0.25">
      <c r="A301" s="21">
        <v>1800</v>
      </c>
      <c r="B301" s="10" t="s">
        <v>408</v>
      </c>
      <c r="C301" s="10" t="s">
        <v>285</v>
      </c>
      <c r="D301" s="11" t="s">
        <v>814</v>
      </c>
      <c r="E301" s="11" t="s">
        <v>815</v>
      </c>
      <c r="F301" s="20">
        <v>0.82010000000000005</v>
      </c>
      <c r="G301" s="20" t="s">
        <v>817</v>
      </c>
      <c r="H301" s="19">
        <v>2017</v>
      </c>
      <c r="I301" s="11" t="s">
        <v>42</v>
      </c>
    </row>
    <row r="302" spans="1:9" x14ac:dyDescent="0.25">
      <c r="A302" s="21">
        <v>717</v>
      </c>
      <c r="B302" s="10" t="s">
        <v>409</v>
      </c>
      <c r="C302" s="10" t="s">
        <v>183</v>
      </c>
      <c r="D302" s="11" t="s">
        <v>814</v>
      </c>
      <c r="E302" s="11" t="s">
        <v>815</v>
      </c>
      <c r="F302" s="20">
        <v>0.79979999999999996</v>
      </c>
      <c r="G302" s="20" t="s">
        <v>817</v>
      </c>
      <c r="H302" s="19">
        <v>2017</v>
      </c>
      <c r="I302" s="11" t="s">
        <v>42</v>
      </c>
    </row>
    <row r="303" spans="1:9" x14ac:dyDescent="0.25">
      <c r="A303" s="21">
        <v>9991266</v>
      </c>
      <c r="B303" s="10" t="s">
        <v>410</v>
      </c>
      <c r="C303" s="10" t="s">
        <v>411</v>
      </c>
      <c r="D303" s="11" t="s">
        <v>814</v>
      </c>
      <c r="E303" s="11" t="s">
        <v>815</v>
      </c>
      <c r="F303" s="20">
        <v>0.91369999999999996</v>
      </c>
      <c r="G303" s="20" t="s">
        <v>817</v>
      </c>
      <c r="H303" s="19">
        <v>2017</v>
      </c>
      <c r="I303" s="11" t="s">
        <v>42</v>
      </c>
    </row>
    <row r="304" spans="1:9" x14ac:dyDescent="0.25">
      <c r="A304" s="21">
        <v>2282</v>
      </c>
      <c r="B304" s="10" t="s">
        <v>412</v>
      </c>
      <c r="C304" s="10" t="s">
        <v>62</v>
      </c>
      <c r="D304" s="11" t="s">
        <v>814</v>
      </c>
      <c r="E304" s="11" t="s">
        <v>815</v>
      </c>
      <c r="F304" s="20">
        <v>0.9375</v>
      </c>
      <c r="G304" s="20" t="s">
        <v>817</v>
      </c>
      <c r="H304" s="19">
        <v>2017</v>
      </c>
      <c r="I304" s="11" t="s">
        <v>42</v>
      </c>
    </row>
    <row r="305" spans="1:9" x14ac:dyDescent="0.25">
      <c r="A305" s="21">
        <v>180</v>
      </c>
      <c r="B305" s="10" t="s">
        <v>413</v>
      </c>
      <c r="C305" s="10" t="s">
        <v>414</v>
      </c>
      <c r="D305" s="11" t="s">
        <v>814</v>
      </c>
      <c r="E305" s="11" t="s">
        <v>815</v>
      </c>
      <c r="F305" s="20">
        <v>0.93369999999999997</v>
      </c>
      <c r="G305" s="20" t="s">
        <v>817</v>
      </c>
      <c r="H305" s="19">
        <v>2017</v>
      </c>
      <c r="I305" s="11" t="s">
        <v>42</v>
      </c>
    </row>
    <row r="306" spans="1:9" x14ac:dyDescent="0.25">
      <c r="A306" s="22">
        <v>2503</v>
      </c>
      <c r="B306" s="13" t="s">
        <v>59</v>
      </c>
      <c r="C306" s="13" t="s">
        <v>60</v>
      </c>
      <c r="D306" s="14" t="s">
        <v>814</v>
      </c>
      <c r="E306" s="15">
        <v>1.056</v>
      </c>
      <c r="F306" s="14" t="s">
        <v>816</v>
      </c>
      <c r="G306" s="14" t="s">
        <v>817</v>
      </c>
      <c r="H306" s="12">
        <v>2017</v>
      </c>
      <c r="I306" s="12" t="s">
        <v>96</v>
      </c>
    </row>
    <row r="307" spans="1:9" x14ac:dyDescent="0.25">
      <c r="A307" s="21">
        <v>1526</v>
      </c>
      <c r="B307" s="10" t="s">
        <v>415</v>
      </c>
      <c r="C307" s="10" t="s">
        <v>399</v>
      </c>
      <c r="D307" s="11" t="s">
        <v>814</v>
      </c>
      <c r="E307" s="11" t="s">
        <v>815</v>
      </c>
      <c r="F307" s="20">
        <v>0.79610000000000003</v>
      </c>
      <c r="G307" s="20" t="s">
        <v>817</v>
      </c>
      <c r="H307" s="19">
        <v>2017</v>
      </c>
      <c r="I307" s="11" t="s">
        <v>42</v>
      </c>
    </row>
    <row r="308" spans="1:9" x14ac:dyDescent="0.25">
      <c r="A308" s="21">
        <v>139</v>
      </c>
      <c r="B308" s="10" t="s">
        <v>416</v>
      </c>
      <c r="C308" s="10" t="s">
        <v>355</v>
      </c>
      <c r="D308" s="11" t="s">
        <v>814</v>
      </c>
      <c r="E308" s="11" t="s">
        <v>815</v>
      </c>
      <c r="F308" s="20">
        <v>1.8085</v>
      </c>
      <c r="G308" s="20" t="s">
        <v>817</v>
      </c>
      <c r="H308" s="19">
        <v>2017</v>
      </c>
      <c r="I308" s="11" t="s">
        <v>42</v>
      </c>
    </row>
    <row r="309" spans="1:9" x14ac:dyDescent="0.25">
      <c r="A309" s="22" t="s">
        <v>986</v>
      </c>
      <c r="B309" s="2" t="s">
        <v>993</v>
      </c>
      <c r="C309" s="13" t="s">
        <v>994</v>
      </c>
      <c r="D309" s="11" t="s">
        <v>814</v>
      </c>
      <c r="E309" s="11" t="s">
        <v>815</v>
      </c>
      <c r="F309" s="14" t="s">
        <v>816</v>
      </c>
      <c r="G309" s="14">
        <v>1</v>
      </c>
      <c r="H309" s="19">
        <v>2019</v>
      </c>
      <c r="I309" s="12" t="s">
        <v>761</v>
      </c>
    </row>
    <row r="310" spans="1:9" x14ac:dyDescent="0.25">
      <c r="A310" s="21">
        <v>1797</v>
      </c>
      <c r="B310" s="10" t="s">
        <v>417</v>
      </c>
      <c r="C310" s="10" t="s">
        <v>23</v>
      </c>
      <c r="D310" s="11" t="s">
        <v>814</v>
      </c>
      <c r="E310" s="11" t="s">
        <v>815</v>
      </c>
      <c r="F310" s="20">
        <v>0.8357</v>
      </c>
      <c r="G310" s="20" t="s">
        <v>817</v>
      </c>
      <c r="H310" s="19">
        <v>2017</v>
      </c>
      <c r="I310" s="11" t="s">
        <v>42</v>
      </c>
    </row>
    <row r="311" spans="1:9" x14ac:dyDescent="0.25">
      <c r="A311" s="21">
        <v>1103</v>
      </c>
      <c r="B311" s="10" t="s">
        <v>728</v>
      </c>
      <c r="C311" s="10" t="s">
        <v>418</v>
      </c>
      <c r="D311" s="11" t="s">
        <v>814</v>
      </c>
      <c r="E311" s="11" t="s">
        <v>815</v>
      </c>
      <c r="F311" s="20">
        <v>0.79400000000000004</v>
      </c>
      <c r="G311" s="20" t="s">
        <v>817</v>
      </c>
      <c r="H311" s="19">
        <v>2017</v>
      </c>
      <c r="I311" s="11" t="s">
        <v>42</v>
      </c>
    </row>
    <row r="312" spans="1:9" x14ac:dyDescent="0.25">
      <c r="A312" s="21">
        <v>2123</v>
      </c>
      <c r="B312" s="10" t="s">
        <v>419</v>
      </c>
      <c r="C312" s="10" t="s">
        <v>131</v>
      </c>
      <c r="D312" s="11" t="s">
        <v>814</v>
      </c>
      <c r="E312" s="11" t="s">
        <v>815</v>
      </c>
      <c r="F312" s="20">
        <v>0.94820000000000004</v>
      </c>
      <c r="G312" s="20" t="s">
        <v>817</v>
      </c>
      <c r="H312" s="19">
        <v>2017</v>
      </c>
      <c r="I312" s="11" t="s">
        <v>42</v>
      </c>
    </row>
    <row r="313" spans="1:9" x14ac:dyDescent="0.25">
      <c r="A313" s="21">
        <v>103</v>
      </c>
      <c r="B313" s="10" t="s">
        <v>420</v>
      </c>
      <c r="C313" s="10" t="s">
        <v>421</v>
      </c>
      <c r="D313" s="11" t="s">
        <v>814</v>
      </c>
      <c r="E313" s="11" t="s">
        <v>815</v>
      </c>
      <c r="F313" s="20">
        <v>2.0343</v>
      </c>
      <c r="G313" s="20" t="s">
        <v>817</v>
      </c>
      <c r="H313" s="19">
        <v>2017</v>
      </c>
      <c r="I313" s="11" t="s">
        <v>42</v>
      </c>
    </row>
    <row r="314" spans="1:9" x14ac:dyDescent="0.25">
      <c r="A314" s="21">
        <v>9991053</v>
      </c>
      <c r="B314" s="10" t="s">
        <v>422</v>
      </c>
      <c r="C314" s="10" t="s">
        <v>157</v>
      </c>
      <c r="D314" s="11" t="s">
        <v>814</v>
      </c>
      <c r="E314" s="11" t="s">
        <v>815</v>
      </c>
      <c r="F314" s="20">
        <v>1.8419000000000001</v>
      </c>
      <c r="G314" s="20" t="s">
        <v>817</v>
      </c>
      <c r="H314" s="19">
        <v>2017</v>
      </c>
      <c r="I314" s="11" t="s">
        <v>42</v>
      </c>
    </row>
    <row r="315" spans="1:9" x14ac:dyDescent="0.25">
      <c r="A315" s="21" t="s">
        <v>813</v>
      </c>
      <c r="B315" s="10" t="s">
        <v>423</v>
      </c>
      <c r="C315" s="10" t="s">
        <v>30</v>
      </c>
      <c r="D315" s="11" t="s">
        <v>814</v>
      </c>
      <c r="E315" s="11" t="s">
        <v>815</v>
      </c>
      <c r="F315" s="20">
        <v>0.86650000000000005</v>
      </c>
      <c r="G315" s="20" t="s">
        <v>817</v>
      </c>
      <c r="H315" s="19">
        <v>2017</v>
      </c>
      <c r="I315" s="11" t="s">
        <v>42</v>
      </c>
    </row>
    <row r="316" spans="1:9" x14ac:dyDescent="0.25">
      <c r="A316" s="21">
        <v>9991182</v>
      </c>
      <c r="B316" s="10" t="s">
        <v>424</v>
      </c>
      <c r="C316" s="10" t="s">
        <v>129</v>
      </c>
      <c r="D316" s="11" t="s">
        <v>814</v>
      </c>
      <c r="E316" s="11" t="s">
        <v>815</v>
      </c>
      <c r="F316" s="20">
        <v>0.80420000000000003</v>
      </c>
      <c r="G316" s="20" t="s">
        <v>817</v>
      </c>
      <c r="H316" s="19">
        <v>2017</v>
      </c>
      <c r="I316" s="11" t="s">
        <v>42</v>
      </c>
    </row>
    <row r="317" spans="1:9" x14ac:dyDescent="0.25">
      <c r="A317" s="21">
        <v>627</v>
      </c>
      <c r="B317" s="10" t="s">
        <v>425</v>
      </c>
      <c r="C317" s="10" t="s">
        <v>183</v>
      </c>
      <c r="D317" s="11" t="s">
        <v>814</v>
      </c>
      <c r="E317" s="11" t="s">
        <v>815</v>
      </c>
      <c r="F317" s="20">
        <v>1.8545</v>
      </c>
      <c r="G317" s="20" t="s">
        <v>817</v>
      </c>
      <c r="H317" s="19">
        <v>2017</v>
      </c>
      <c r="I317" s="11" t="s">
        <v>42</v>
      </c>
    </row>
    <row r="318" spans="1:9" x14ac:dyDescent="0.25">
      <c r="A318" s="21">
        <v>3514</v>
      </c>
      <c r="B318" s="10" t="s">
        <v>729</v>
      </c>
      <c r="C318" s="10" t="s">
        <v>23</v>
      </c>
      <c r="D318" s="11" t="s">
        <v>814</v>
      </c>
      <c r="E318" s="11" t="s">
        <v>815</v>
      </c>
      <c r="F318" s="20">
        <v>0.8256</v>
      </c>
      <c r="G318" s="20" t="s">
        <v>817</v>
      </c>
      <c r="H318" s="19">
        <v>2017</v>
      </c>
      <c r="I318" s="11" t="s">
        <v>42</v>
      </c>
    </row>
    <row r="319" spans="1:9" x14ac:dyDescent="0.25">
      <c r="A319" s="21">
        <v>355</v>
      </c>
      <c r="B319" s="10" t="s">
        <v>426</v>
      </c>
      <c r="C319" s="10" t="s">
        <v>427</v>
      </c>
      <c r="D319" s="11" t="s">
        <v>814</v>
      </c>
      <c r="E319" s="11" t="s">
        <v>815</v>
      </c>
      <c r="F319" s="20">
        <v>0.86819999999999997</v>
      </c>
      <c r="G319" s="20" t="s">
        <v>817</v>
      </c>
      <c r="H319" s="19">
        <v>2017</v>
      </c>
      <c r="I319" s="11" t="s">
        <v>42</v>
      </c>
    </row>
    <row r="320" spans="1:9" x14ac:dyDescent="0.25">
      <c r="A320" s="21">
        <v>326</v>
      </c>
      <c r="B320" s="10" t="s">
        <v>428</v>
      </c>
      <c r="C320" s="10" t="s">
        <v>290</v>
      </c>
      <c r="D320" s="11" t="s">
        <v>814</v>
      </c>
      <c r="E320" s="11" t="s">
        <v>815</v>
      </c>
      <c r="F320" s="20">
        <v>0.77749999999999997</v>
      </c>
      <c r="G320" s="20" t="s">
        <v>817</v>
      </c>
      <c r="H320" s="19">
        <v>2017</v>
      </c>
      <c r="I320" s="11" t="s">
        <v>42</v>
      </c>
    </row>
    <row r="321" spans="1:9" x14ac:dyDescent="0.25">
      <c r="A321" s="21">
        <v>2</v>
      </c>
      <c r="B321" s="10" t="s">
        <v>429</v>
      </c>
      <c r="C321" s="10" t="s">
        <v>430</v>
      </c>
      <c r="D321" s="11" t="s">
        <v>814</v>
      </c>
      <c r="E321" s="11" t="s">
        <v>815</v>
      </c>
      <c r="F321" s="20">
        <v>0.83850000000000002</v>
      </c>
      <c r="G321" s="20" t="s">
        <v>817</v>
      </c>
      <c r="H321" s="19">
        <v>2017</v>
      </c>
      <c r="I321" s="11" t="s">
        <v>42</v>
      </c>
    </row>
    <row r="322" spans="1:9" x14ac:dyDescent="0.25">
      <c r="A322" s="22" t="s">
        <v>813</v>
      </c>
      <c r="B322" s="2" t="s">
        <v>880</v>
      </c>
      <c r="C322" s="13" t="s">
        <v>161</v>
      </c>
      <c r="D322" s="11" t="s">
        <v>814</v>
      </c>
      <c r="E322" s="11" t="s">
        <v>815</v>
      </c>
      <c r="F322" s="14" t="s">
        <v>816</v>
      </c>
      <c r="G322" s="14">
        <v>1</v>
      </c>
      <c r="H322" s="19">
        <v>2017</v>
      </c>
      <c r="I322" s="12" t="s">
        <v>761</v>
      </c>
    </row>
    <row r="323" spans="1:9" x14ac:dyDescent="0.25">
      <c r="A323" s="21">
        <v>796</v>
      </c>
      <c r="B323" s="10" t="s">
        <v>431</v>
      </c>
      <c r="C323" s="10" t="s">
        <v>432</v>
      </c>
      <c r="D323" s="11" t="s">
        <v>814</v>
      </c>
      <c r="E323" s="11" t="s">
        <v>815</v>
      </c>
      <c r="F323" s="20">
        <v>0.84060000000000001</v>
      </c>
      <c r="G323" s="20" t="s">
        <v>817</v>
      </c>
      <c r="H323" s="19">
        <v>2017</v>
      </c>
      <c r="I323" s="11" t="s">
        <v>42</v>
      </c>
    </row>
    <row r="324" spans="1:9" x14ac:dyDescent="0.25">
      <c r="A324" s="21">
        <v>3613</v>
      </c>
      <c r="B324" s="10" t="s">
        <v>433</v>
      </c>
      <c r="C324" s="10" t="s">
        <v>434</v>
      </c>
      <c r="D324" s="11" t="s">
        <v>814</v>
      </c>
      <c r="E324" s="11" t="s">
        <v>815</v>
      </c>
      <c r="F324" s="20">
        <v>0.85040000000000004</v>
      </c>
      <c r="G324" s="20" t="s">
        <v>817</v>
      </c>
      <c r="H324" s="19">
        <v>2017</v>
      </c>
      <c r="I324" s="11" t="s">
        <v>42</v>
      </c>
    </row>
    <row r="325" spans="1:9" x14ac:dyDescent="0.25">
      <c r="A325" s="21">
        <v>1372</v>
      </c>
      <c r="B325" s="10" t="s">
        <v>435</v>
      </c>
      <c r="C325" s="10" t="s">
        <v>129</v>
      </c>
      <c r="D325" s="11" t="s">
        <v>814</v>
      </c>
      <c r="E325" s="11" t="s">
        <v>815</v>
      </c>
      <c r="F325" s="20">
        <v>0.80600000000000005</v>
      </c>
      <c r="G325" s="20" t="s">
        <v>817</v>
      </c>
      <c r="H325" s="19">
        <v>2017</v>
      </c>
      <c r="I325" s="11" t="s">
        <v>42</v>
      </c>
    </row>
    <row r="326" spans="1:9" x14ac:dyDescent="0.25">
      <c r="A326" s="21">
        <v>437</v>
      </c>
      <c r="B326" s="10" t="s">
        <v>436</v>
      </c>
      <c r="C326" s="10" t="s">
        <v>427</v>
      </c>
      <c r="D326" s="11" t="s">
        <v>814</v>
      </c>
      <c r="E326" s="11" t="s">
        <v>815</v>
      </c>
      <c r="F326" s="20">
        <v>0.89480000000000004</v>
      </c>
      <c r="G326" s="20" t="s">
        <v>817</v>
      </c>
      <c r="H326" s="19">
        <v>2017</v>
      </c>
      <c r="I326" s="11" t="s">
        <v>42</v>
      </c>
    </row>
    <row r="327" spans="1:9" x14ac:dyDescent="0.25">
      <c r="A327" s="21">
        <v>449</v>
      </c>
      <c r="B327" s="10" t="s">
        <v>437</v>
      </c>
      <c r="C327" s="10" t="s">
        <v>323</v>
      </c>
      <c r="D327" s="11" t="s">
        <v>814</v>
      </c>
      <c r="E327" s="11" t="s">
        <v>815</v>
      </c>
      <c r="F327" s="20">
        <v>0.81459999999999999</v>
      </c>
      <c r="G327" s="20" t="s">
        <v>817</v>
      </c>
      <c r="H327" s="19">
        <v>2017</v>
      </c>
      <c r="I327" s="11" t="s">
        <v>42</v>
      </c>
    </row>
    <row r="328" spans="1:9" x14ac:dyDescent="0.25">
      <c r="A328" s="21">
        <v>1893</v>
      </c>
      <c r="B328" s="10" t="s">
        <v>438</v>
      </c>
      <c r="C328" s="10" t="s">
        <v>131</v>
      </c>
      <c r="D328" s="11" t="s">
        <v>814</v>
      </c>
      <c r="E328" s="11" t="s">
        <v>815</v>
      </c>
      <c r="F328" s="20">
        <v>0.98540000000000005</v>
      </c>
      <c r="G328" s="20" t="s">
        <v>817</v>
      </c>
      <c r="H328" s="19">
        <v>2017</v>
      </c>
      <c r="I328" s="11" t="s">
        <v>42</v>
      </c>
    </row>
    <row r="329" spans="1:9" x14ac:dyDescent="0.25">
      <c r="A329" s="21">
        <v>13</v>
      </c>
      <c r="B329" s="10" t="s">
        <v>439</v>
      </c>
      <c r="C329" s="10" t="s">
        <v>157</v>
      </c>
      <c r="D329" s="11" t="s">
        <v>814</v>
      </c>
      <c r="E329" s="11" t="s">
        <v>815</v>
      </c>
      <c r="F329" s="20">
        <v>0.80049999999999999</v>
      </c>
      <c r="G329" s="20" t="s">
        <v>817</v>
      </c>
      <c r="H329" s="19">
        <v>2017</v>
      </c>
      <c r="I329" s="11" t="s">
        <v>42</v>
      </c>
    </row>
    <row r="330" spans="1:9" x14ac:dyDescent="0.25">
      <c r="A330" s="22">
        <v>2405</v>
      </c>
      <c r="B330" s="13" t="s">
        <v>61</v>
      </c>
      <c r="C330" s="13" t="s">
        <v>62</v>
      </c>
      <c r="D330" s="14">
        <v>0.9204</v>
      </c>
      <c r="E330" s="15" t="s">
        <v>815</v>
      </c>
      <c r="F330" s="14" t="s">
        <v>816</v>
      </c>
      <c r="G330" s="14" t="s">
        <v>817</v>
      </c>
      <c r="H330" s="12">
        <v>2017</v>
      </c>
      <c r="I330" s="12" t="s">
        <v>96</v>
      </c>
    </row>
    <row r="331" spans="1:9" x14ac:dyDescent="0.25">
      <c r="A331" s="21">
        <v>1753</v>
      </c>
      <c r="B331" s="10" t="s">
        <v>440</v>
      </c>
      <c r="C331" s="10" t="s">
        <v>310</v>
      </c>
      <c r="D331" s="11" t="s">
        <v>814</v>
      </c>
      <c r="E331" s="11" t="s">
        <v>815</v>
      </c>
      <c r="F331" s="20">
        <v>0.99590000000000001</v>
      </c>
      <c r="G331" s="20" t="s">
        <v>817</v>
      </c>
      <c r="H331" s="19">
        <v>2017</v>
      </c>
      <c r="I331" s="11" t="s">
        <v>42</v>
      </c>
    </row>
    <row r="332" spans="1:9" x14ac:dyDescent="0.25">
      <c r="A332" s="21">
        <v>1996</v>
      </c>
      <c r="B332" s="10" t="s">
        <v>441</v>
      </c>
      <c r="C332" s="10" t="s">
        <v>94</v>
      </c>
      <c r="D332" s="11" t="s">
        <v>814</v>
      </c>
      <c r="E332" s="11" t="s">
        <v>815</v>
      </c>
      <c r="F332" s="20">
        <v>0.83140000000000003</v>
      </c>
      <c r="G332" s="20" t="s">
        <v>817</v>
      </c>
      <c r="H332" s="19">
        <v>2017</v>
      </c>
      <c r="I332" s="11" t="s">
        <v>42</v>
      </c>
    </row>
    <row r="333" spans="1:9" x14ac:dyDescent="0.25">
      <c r="A333" s="21">
        <v>2443</v>
      </c>
      <c r="B333" s="10" t="s">
        <v>442</v>
      </c>
      <c r="C333" s="10" t="s">
        <v>443</v>
      </c>
      <c r="D333" s="11" t="s">
        <v>814</v>
      </c>
      <c r="E333" s="11" t="s">
        <v>815</v>
      </c>
      <c r="F333" s="20">
        <v>1.0646</v>
      </c>
      <c r="G333" s="20" t="s">
        <v>817</v>
      </c>
      <c r="H333" s="19">
        <v>2017</v>
      </c>
      <c r="I333" s="11" t="s">
        <v>42</v>
      </c>
    </row>
    <row r="334" spans="1:9" x14ac:dyDescent="0.25">
      <c r="A334" s="21">
        <v>3544</v>
      </c>
      <c r="B334" s="10" t="s">
        <v>444</v>
      </c>
      <c r="C334" s="10" t="s">
        <v>152</v>
      </c>
      <c r="D334" s="11" t="s">
        <v>814</v>
      </c>
      <c r="E334" s="11" t="s">
        <v>815</v>
      </c>
      <c r="F334" s="20">
        <v>0.91979999999999995</v>
      </c>
      <c r="G334" s="20" t="s">
        <v>817</v>
      </c>
      <c r="H334" s="19">
        <v>2017</v>
      </c>
      <c r="I334" s="11" t="s">
        <v>42</v>
      </c>
    </row>
    <row r="335" spans="1:9" x14ac:dyDescent="0.25">
      <c r="A335" s="22" t="s">
        <v>813</v>
      </c>
      <c r="B335" s="2" t="s">
        <v>865</v>
      </c>
      <c r="C335" s="13" t="s">
        <v>870</v>
      </c>
      <c r="D335" s="11" t="s">
        <v>814</v>
      </c>
      <c r="E335" s="11" t="s">
        <v>815</v>
      </c>
      <c r="F335" s="14" t="s">
        <v>816</v>
      </c>
      <c r="G335" s="14">
        <v>1</v>
      </c>
      <c r="H335" s="19">
        <v>2017</v>
      </c>
      <c r="I335" s="12" t="s">
        <v>761</v>
      </c>
    </row>
    <row r="336" spans="1:9" x14ac:dyDescent="0.25">
      <c r="A336" s="21" t="s">
        <v>813</v>
      </c>
      <c r="B336" s="10" t="s">
        <v>445</v>
      </c>
      <c r="C336" s="10" t="s">
        <v>446</v>
      </c>
      <c r="D336" s="11" t="s">
        <v>814</v>
      </c>
      <c r="E336" s="11" t="s">
        <v>815</v>
      </c>
      <c r="F336" s="20">
        <v>0.81920000000000004</v>
      </c>
      <c r="G336" s="20" t="s">
        <v>817</v>
      </c>
      <c r="H336" s="19">
        <v>2017</v>
      </c>
      <c r="I336" s="11" t="s">
        <v>42</v>
      </c>
    </row>
    <row r="337" spans="1:9" x14ac:dyDescent="0.25">
      <c r="A337" s="21">
        <v>671</v>
      </c>
      <c r="B337" s="10" t="s">
        <v>447</v>
      </c>
      <c r="C337" s="10" t="s">
        <v>94</v>
      </c>
      <c r="D337" s="11" t="s">
        <v>814</v>
      </c>
      <c r="E337" s="11" t="s">
        <v>815</v>
      </c>
      <c r="F337" s="20">
        <v>0.83430000000000004</v>
      </c>
      <c r="G337" s="20" t="s">
        <v>817</v>
      </c>
      <c r="H337" s="19">
        <v>2017</v>
      </c>
      <c r="I337" s="11" t="s">
        <v>42</v>
      </c>
    </row>
    <row r="338" spans="1:9" x14ac:dyDescent="0.25">
      <c r="A338" s="21">
        <v>2132</v>
      </c>
      <c r="B338" s="10" t="s">
        <v>448</v>
      </c>
      <c r="C338" s="10" t="s">
        <v>449</v>
      </c>
      <c r="D338" s="11" t="s">
        <v>814</v>
      </c>
      <c r="E338" s="11" t="s">
        <v>815</v>
      </c>
      <c r="F338" s="20">
        <v>0.91539999999999999</v>
      </c>
      <c r="G338" s="20" t="s">
        <v>817</v>
      </c>
      <c r="H338" s="19">
        <v>2017</v>
      </c>
      <c r="I338" s="11" t="s">
        <v>42</v>
      </c>
    </row>
    <row r="339" spans="1:9" x14ac:dyDescent="0.25">
      <c r="A339" s="22" t="s">
        <v>813</v>
      </c>
      <c r="B339" s="37" t="s">
        <v>923</v>
      </c>
      <c r="C339" s="13" t="s">
        <v>872</v>
      </c>
      <c r="D339" s="11" t="s">
        <v>814</v>
      </c>
      <c r="E339" s="11" t="s">
        <v>815</v>
      </c>
      <c r="F339" s="14" t="s">
        <v>816</v>
      </c>
      <c r="G339" s="14">
        <v>1</v>
      </c>
      <c r="H339" s="19">
        <v>2017</v>
      </c>
      <c r="I339" s="12" t="s">
        <v>761</v>
      </c>
    </row>
    <row r="340" spans="1:9" x14ac:dyDescent="0.25">
      <c r="A340" s="21">
        <v>2135</v>
      </c>
      <c r="B340" s="10" t="s">
        <v>450</v>
      </c>
      <c r="C340" s="10" t="s">
        <v>215</v>
      </c>
      <c r="D340" s="11" t="s">
        <v>814</v>
      </c>
      <c r="E340" s="11" t="s">
        <v>815</v>
      </c>
      <c r="F340" s="20">
        <v>0.95899999999999996</v>
      </c>
      <c r="G340" s="20" t="s">
        <v>817</v>
      </c>
      <c r="H340" s="19">
        <v>2017</v>
      </c>
      <c r="I340" s="11" t="s">
        <v>42</v>
      </c>
    </row>
    <row r="341" spans="1:9" x14ac:dyDescent="0.25">
      <c r="A341" s="21">
        <v>2297</v>
      </c>
      <c r="B341" s="10" t="s">
        <v>451</v>
      </c>
      <c r="C341" s="10" t="s">
        <v>28</v>
      </c>
      <c r="D341" s="11" t="s">
        <v>814</v>
      </c>
      <c r="E341" s="11" t="s">
        <v>815</v>
      </c>
      <c r="F341" s="20">
        <v>0.96399999999999997</v>
      </c>
      <c r="G341" s="20" t="s">
        <v>817</v>
      </c>
      <c r="H341" s="19">
        <v>2017</v>
      </c>
      <c r="I341" s="11" t="s">
        <v>42</v>
      </c>
    </row>
    <row r="342" spans="1:9" x14ac:dyDescent="0.25">
      <c r="A342" s="21">
        <v>9991189</v>
      </c>
      <c r="B342" s="10" t="s">
        <v>452</v>
      </c>
      <c r="C342" s="10" t="s">
        <v>321</v>
      </c>
      <c r="D342" s="11" t="s">
        <v>814</v>
      </c>
      <c r="E342" s="11" t="s">
        <v>815</v>
      </c>
      <c r="F342" s="20">
        <v>0.80100000000000005</v>
      </c>
      <c r="G342" s="20" t="s">
        <v>817</v>
      </c>
      <c r="H342" s="19">
        <v>2017</v>
      </c>
      <c r="I342" s="11" t="s">
        <v>42</v>
      </c>
    </row>
    <row r="343" spans="1:9" x14ac:dyDescent="0.25">
      <c r="A343" s="22">
        <v>16</v>
      </c>
      <c r="B343" s="2" t="s">
        <v>867</v>
      </c>
      <c r="C343" s="13" t="s">
        <v>30</v>
      </c>
      <c r="D343" s="11" t="s">
        <v>814</v>
      </c>
      <c r="E343" s="11" t="s">
        <v>815</v>
      </c>
      <c r="F343" s="14" t="s">
        <v>816</v>
      </c>
      <c r="G343" s="14">
        <v>1</v>
      </c>
      <c r="H343" s="19">
        <v>2017</v>
      </c>
      <c r="I343" s="12" t="s">
        <v>761</v>
      </c>
    </row>
    <row r="344" spans="1:9" x14ac:dyDescent="0.25">
      <c r="A344" s="22" t="s">
        <v>813</v>
      </c>
      <c r="B344" s="2" t="s">
        <v>765</v>
      </c>
      <c r="C344" s="10" t="s">
        <v>34</v>
      </c>
      <c r="D344" s="11" t="s">
        <v>814</v>
      </c>
      <c r="E344" s="11" t="s">
        <v>815</v>
      </c>
      <c r="F344" s="14" t="s">
        <v>816</v>
      </c>
      <c r="G344" s="14">
        <v>1</v>
      </c>
      <c r="H344" s="19">
        <v>2017</v>
      </c>
      <c r="I344" s="12" t="s">
        <v>761</v>
      </c>
    </row>
    <row r="345" spans="1:9" x14ac:dyDescent="0.25">
      <c r="A345" s="22" t="s">
        <v>813</v>
      </c>
      <c r="B345" s="2" t="s">
        <v>905</v>
      </c>
      <c r="C345" s="13" t="s">
        <v>34</v>
      </c>
      <c r="D345" s="11" t="s">
        <v>814</v>
      </c>
      <c r="E345" s="11" t="s">
        <v>815</v>
      </c>
      <c r="F345" s="14" t="s">
        <v>816</v>
      </c>
      <c r="G345" s="14">
        <v>1</v>
      </c>
      <c r="H345" s="19">
        <v>2017</v>
      </c>
      <c r="I345" s="12" t="s">
        <v>761</v>
      </c>
    </row>
    <row r="346" spans="1:9" x14ac:dyDescent="0.25">
      <c r="A346" s="21">
        <v>3099</v>
      </c>
      <c r="B346" s="10" t="s">
        <v>453</v>
      </c>
      <c r="C346" s="10" t="s">
        <v>454</v>
      </c>
      <c r="D346" s="11" t="s">
        <v>814</v>
      </c>
      <c r="E346" s="11" t="s">
        <v>815</v>
      </c>
      <c r="F346" s="20">
        <v>0.78720000000000001</v>
      </c>
      <c r="G346" s="20">
        <v>1</v>
      </c>
      <c r="H346" s="19">
        <v>2017</v>
      </c>
      <c r="I346" s="11" t="s">
        <v>42</v>
      </c>
    </row>
    <row r="347" spans="1:9" x14ac:dyDescent="0.25">
      <c r="A347" s="22">
        <v>2608</v>
      </c>
      <c r="B347" s="13" t="s">
        <v>63</v>
      </c>
      <c r="C347" s="13" t="s">
        <v>14</v>
      </c>
      <c r="D347" s="14">
        <v>1.0768</v>
      </c>
      <c r="E347" s="15">
        <v>1.083</v>
      </c>
      <c r="F347" s="14" t="s">
        <v>816</v>
      </c>
      <c r="G347" s="14" t="s">
        <v>817</v>
      </c>
      <c r="H347" s="12">
        <v>2017</v>
      </c>
      <c r="I347" s="12" t="s">
        <v>96</v>
      </c>
    </row>
    <row r="348" spans="1:9" x14ac:dyDescent="0.25">
      <c r="A348" s="21">
        <v>3032</v>
      </c>
      <c r="B348" s="10" t="s">
        <v>455</v>
      </c>
      <c r="C348" s="10" t="s">
        <v>107</v>
      </c>
      <c r="D348" s="11" t="s">
        <v>814</v>
      </c>
      <c r="E348" s="11" t="s">
        <v>815</v>
      </c>
      <c r="F348" s="20">
        <v>0.78990000000000005</v>
      </c>
      <c r="G348" s="20" t="s">
        <v>817</v>
      </c>
      <c r="H348" s="19">
        <v>2017</v>
      </c>
      <c r="I348" s="11" t="s">
        <v>42</v>
      </c>
    </row>
    <row r="349" spans="1:9" x14ac:dyDescent="0.25">
      <c r="A349" s="21">
        <v>1246</v>
      </c>
      <c r="B349" s="10" t="s">
        <v>980</v>
      </c>
      <c r="C349" s="10" t="s">
        <v>234</v>
      </c>
      <c r="D349" s="11" t="s">
        <v>814</v>
      </c>
      <c r="E349" s="11" t="s">
        <v>815</v>
      </c>
      <c r="F349" s="20">
        <v>0.89700000000000002</v>
      </c>
      <c r="G349" s="20" t="s">
        <v>817</v>
      </c>
      <c r="H349" s="19">
        <v>2017</v>
      </c>
      <c r="I349" s="11" t="s">
        <v>42</v>
      </c>
    </row>
    <row r="350" spans="1:9" x14ac:dyDescent="0.25">
      <c r="A350" s="21" t="s">
        <v>986</v>
      </c>
      <c r="B350" s="10" t="s">
        <v>985</v>
      </c>
      <c r="C350" s="10" t="s">
        <v>987</v>
      </c>
      <c r="D350" s="11" t="s">
        <v>814</v>
      </c>
      <c r="E350" s="11" t="s">
        <v>815</v>
      </c>
      <c r="F350" s="20" t="s">
        <v>816</v>
      </c>
      <c r="G350" s="20">
        <v>1</v>
      </c>
      <c r="H350" s="19">
        <v>2019</v>
      </c>
      <c r="I350" s="11" t="s">
        <v>761</v>
      </c>
    </row>
    <row r="351" spans="1:9" x14ac:dyDescent="0.25">
      <c r="A351" s="21">
        <v>5295</v>
      </c>
      <c r="B351" s="10" t="s">
        <v>456</v>
      </c>
      <c r="C351" s="10" t="s">
        <v>30</v>
      </c>
      <c r="D351" s="11" t="s">
        <v>814</v>
      </c>
      <c r="E351" s="11" t="s">
        <v>815</v>
      </c>
      <c r="F351" s="20">
        <v>0.8639</v>
      </c>
      <c r="G351" s="20" t="s">
        <v>817</v>
      </c>
      <c r="H351" s="19">
        <v>2017</v>
      </c>
      <c r="I351" s="11" t="s">
        <v>42</v>
      </c>
    </row>
    <row r="352" spans="1:9" x14ac:dyDescent="0.25">
      <c r="A352" s="22">
        <v>33</v>
      </c>
      <c r="B352" s="13" t="s">
        <v>64</v>
      </c>
      <c r="C352" s="13" t="s">
        <v>65</v>
      </c>
      <c r="D352" s="14" t="s">
        <v>814</v>
      </c>
      <c r="E352" s="15">
        <v>0.91900000000000004</v>
      </c>
      <c r="F352" s="20">
        <v>0.88849999999999996</v>
      </c>
      <c r="G352" s="20" t="s">
        <v>817</v>
      </c>
      <c r="H352" s="12">
        <v>2017</v>
      </c>
      <c r="I352" s="12" t="s">
        <v>742</v>
      </c>
    </row>
    <row r="353" spans="1:9" x14ac:dyDescent="0.25">
      <c r="A353" s="21">
        <v>206</v>
      </c>
      <c r="B353" s="10" t="s">
        <v>457</v>
      </c>
      <c r="C353" s="10" t="s">
        <v>458</v>
      </c>
      <c r="D353" s="11" t="s">
        <v>814</v>
      </c>
      <c r="E353" s="11" t="s">
        <v>815</v>
      </c>
      <c r="F353" s="20">
        <v>0.83240000000000003</v>
      </c>
      <c r="G353" s="20" t="s">
        <v>817</v>
      </c>
      <c r="H353" s="19">
        <v>2017</v>
      </c>
      <c r="I353" s="11" t="s">
        <v>42</v>
      </c>
    </row>
    <row r="354" spans="1:9" x14ac:dyDescent="0.25">
      <c r="A354" s="22">
        <v>2146</v>
      </c>
      <c r="B354" s="13" t="s">
        <v>66</v>
      </c>
      <c r="C354" s="13" t="s">
        <v>11</v>
      </c>
      <c r="D354" s="14">
        <v>1.0196000000000001</v>
      </c>
      <c r="E354" s="15" t="s">
        <v>815</v>
      </c>
      <c r="F354" s="14" t="s">
        <v>816</v>
      </c>
      <c r="G354" s="14" t="s">
        <v>817</v>
      </c>
      <c r="H354" s="12">
        <v>2017</v>
      </c>
      <c r="I354" s="12" t="s">
        <v>96</v>
      </c>
    </row>
    <row r="355" spans="1:9" x14ac:dyDescent="0.25">
      <c r="A355" s="21">
        <v>9991212</v>
      </c>
      <c r="B355" s="10" t="s">
        <v>459</v>
      </c>
      <c r="C355" s="10" t="s">
        <v>157</v>
      </c>
      <c r="D355" s="11" t="s">
        <v>814</v>
      </c>
      <c r="E355" s="11" t="s">
        <v>815</v>
      </c>
      <c r="F355" s="20">
        <v>1.8419000000000001</v>
      </c>
      <c r="G355" s="20" t="s">
        <v>817</v>
      </c>
      <c r="H355" s="19">
        <v>2017</v>
      </c>
      <c r="I355" s="11" t="s">
        <v>42</v>
      </c>
    </row>
    <row r="356" spans="1:9" x14ac:dyDescent="0.25">
      <c r="A356" s="21" t="s">
        <v>928</v>
      </c>
      <c r="B356" s="10" t="s">
        <v>460</v>
      </c>
      <c r="C356" s="10" t="s">
        <v>23</v>
      </c>
      <c r="D356" s="11" t="s">
        <v>814</v>
      </c>
      <c r="E356" s="11" t="s">
        <v>815</v>
      </c>
      <c r="F356" s="20">
        <v>0.82820000000000005</v>
      </c>
      <c r="G356" s="20" t="s">
        <v>817</v>
      </c>
      <c r="H356" s="19">
        <v>2017</v>
      </c>
      <c r="I356" s="11" t="s">
        <v>42</v>
      </c>
    </row>
    <row r="357" spans="1:9" x14ac:dyDescent="0.25">
      <c r="A357" s="21">
        <v>9991243</v>
      </c>
      <c r="B357" s="10" t="s">
        <v>461</v>
      </c>
      <c r="C357" s="10" t="s">
        <v>129</v>
      </c>
      <c r="D357" s="11" t="s">
        <v>814</v>
      </c>
      <c r="E357" s="11" t="s">
        <v>815</v>
      </c>
      <c r="F357" s="20">
        <v>0.81730000000000003</v>
      </c>
      <c r="G357" s="20" t="s">
        <v>817</v>
      </c>
      <c r="H357" s="19">
        <v>2017</v>
      </c>
      <c r="I357" s="11" t="s">
        <v>42</v>
      </c>
    </row>
    <row r="358" spans="1:9" x14ac:dyDescent="0.25">
      <c r="A358" s="21">
        <v>2233</v>
      </c>
      <c r="B358" s="10" t="s">
        <v>462</v>
      </c>
      <c r="C358" s="10" t="s">
        <v>463</v>
      </c>
      <c r="D358" s="11" t="s">
        <v>814</v>
      </c>
      <c r="E358" s="11" t="s">
        <v>815</v>
      </c>
      <c r="F358" s="20">
        <v>0.83330000000000004</v>
      </c>
      <c r="G358" s="20" t="s">
        <v>817</v>
      </c>
      <c r="H358" s="19">
        <v>2017</v>
      </c>
      <c r="I358" s="11" t="s">
        <v>42</v>
      </c>
    </row>
    <row r="359" spans="1:9" x14ac:dyDescent="0.25">
      <c r="A359" s="21">
        <v>49</v>
      </c>
      <c r="B359" s="10" t="s">
        <v>464</v>
      </c>
      <c r="C359" s="10" t="s">
        <v>30</v>
      </c>
      <c r="D359" s="11" t="s">
        <v>814</v>
      </c>
      <c r="E359" s="11" t="s">
        <v>815</v>
      </c>
      <c r="F359" s="20">
        <v>0.86399999999999999</v>
      </c>
      <c r="G359" s="20" t="s">
        <v>817</v>
      </c>
      <c r="H359" s="19">
        <v>2017</v>
      </c>
      <c r="I359" s="11" t="s">
        <v>42</v>
      </c>
    </row>
    <row r="360" spans="1:9" x14ac:dyDescent="0.25">
      <c r="A360" s="21">
        <v>2017</v>
      </c>
      <c r="B360" s="10" t="s">
        <v>465</v>
      </c>
      <c r="C360" s="10" t="s">
        <v>34</v>
      </c>
      <c r="D360" s="11" t="s">
        <v>814</v>
      </c>
      <c r="E360" s="11" t="s">
        <v>815</v>
      </c>
      <c r="F360" s="20">
        <v>0.93200000000000005</v>
      </c>
      <c r="G360" s="20" t="s">
        <v>817</v>
      </c>
      <c r="H360" s="19">
        <v>2017</v>
      </c>
      <c r="I360" s="11" t="s">
        <v>42</v>
      </c>
    </row>
    <row r="361" spans="1:9" x14ac:dyDescent="0.25">
      <c r="A361" s="21">
        <v>99912</v>
      </c>
      <c r="B361" s="10" t="s">
        <v>466</v>
      </c>
      <c r="C361" s="10" t="s">
        <v>30</v>
      </c>
      <c r="D361" s="11" t="s">
        <v>814</v>
      </c>
      <c r="E361" s="11" t="s">
        <v>815</v>
      </c>
      <c r="F361" s="20">
        <v>0.85350000000000004</v>
      </c>
      <c r="G361" s="20" t="s">
        <v>817</v>
      </c>
      <c r="H361" s="19">
        <v>2017</v>
      </c>
      <c r="I361" s="11" t="s">
        <v>42</v>
      </c>
    </row>
    <row r="362" spans="1:9" x14ac:dyDescent="0.25">
      <c r="A362" s="21">
        <v>3510</v>
      </c>
      <c r="B362" s="10" t="s">
        <v>467</v>
      </c>
      <c r="C362" s="10" t="s">
        <v>468</v>
      </c>
      <c r="D362" s="11" t="s">
        <v>814</v>
      </c>
      <c r="E362" s="11" t="s">
        <v>815</v>
      </c>
      <c r="F362" s="20">
        <v>1.0179</v>
      </c>
      <c r="G362" s="20" t="s">
        <v>817</v>
      </c>
      <c r="H362" s="19">
        <v>2017</v>
      </c>
      <c r="I362" s="11" t="s">
        <v>42</v>
      </c>
    </row>
    <row r="363" spans="1:9" x14ac:dyDescent="0.25">
      <c r="A363" s="21">
        <v>9991137</v>
      </c>
      <c r="B363" s="10" t="s">
        <v>469</v>
      </c>
      <c r="C363" s="10" t="s">
        <v>119</v>
      </c>
      <c r="D363" s="11" t="s">
        <v>814</v>
      </c>
      <c r="E363" s="11" t="s">
        <v>815</v>
      </c>
      <c r="F363" s="20">
        <v>0.79769999999999996</v>
      </c>
      <c r="G363" s="20" t="s">
        <v>817</v>
      </c>
      <c r="H363" s="19">
        <v>2017</v>
      </c>
      <c r="I363" s="11" t="s">
        <v>42</v>
      </c>
    </row>
    <row r="364" spans="1:9" x14ac:dyDescent="0.25">
      <c r="A364" s="21">
        <v>1017</v>
      </c>
      <c r="B364" s="10" t="s">
        <v>730</v>
      </c>
      <c r="C364" s="10" t="s">
        <v>157</v>
      </c>
      <c r="D364" s="11" t="s">
        <v>814</v>
      </c>
      <c r="E364" s="11" t="s">
        <v>815</v>
      </c>
      <c r="F364" s="20">
        <v>1.8452999999999999</v>
      </c>
      <c r="G364" s="20" t="s">
        <v>817</v>
      </c>
      <c r="H364" s="19">
        <v>2017</v>
      </c>
      <c r="I364" s="11" t="s">
        <v>42</v>
      </c>
    </row>
    <row r="365" spans="1:9" x14ac:dyDescent="0.25">
      <c r="A365" s="21">
        <v>9991101</v>
      </c>
      <c r="B365" s="10" t="s">
        <v>470</v>
      </c>
      <c r="C365" s="10" t="s">
        <v>30</v>
      </c>
      <c r="D365" s="11" t="s">
        <v>814</v>
      </c>
      <c r="E365" s="11" t="s">
        <v>815</v>
      </c>
      <c r="F365" s="20">
        <v>0.86619999999999997</v>
      </c>
      <c r="G365" s="20" t="s">
        <v>817</v>
      </c>
      <c r="H365" s="19">
        <v>2017</v>
      </c>
      <c r="I365" s="11" t="s">
        <v>42</v>
      </c>
    </row>
    <row r="366" spans="1:9" x14ac:dyDescent="0.25">
      <c r="A366" s="21" t="s">
        <v>986</v>
      </c>
      <c r="B366" s="10" t="s">
        <v>990</v>
      </c>
      <c r="C366" s="10" t="s">
        <v>34</v>
      </c>
      <c r="D366" s="11" t="s">
        <v>814</v>
      </c>
      <c r="E366" s="11" t="s">
        <v>815</v>
      </c>
      <c r="F366" s="20" t="s">
        <v>816</v>
      </c>
      <c r="G366" s="20">
        <v>1</v>
      </c>
      <c r="H366" s="19">
        <v>2019</v>
      </c>
      <c r="I366" s="11" t="s">
        <v>761</v>
      </c>
    </row>
    <row r="367" spans="1:9" x14ac:dyDescent="0.25">
      <c r="A367" s="21">
        <v>895</v>
      </c>
      <c r="B367" s="10" t="s">
        <v>471</v>
      </c>
      <c r="C367" s="10" t="s">
        <v>109</v>
      </c>
      <c r="D367" s="11" t="s">
        <v>814</v>
      </c>
      <c r="E367" s="11" t="s">
        <v>815</v>
      </c>
      <c r="F367" s="20">
        <v>0.80030000000000001</v>
      </c>
      <c r="G367" s="20" t="s">
        <v>817</v>
      </c>
      <c r="H367" s="19">
        <v>2017</v>
      </c>
      <c r="I367" s="11" t="s">
        <v>42</v>
      </c>
    </row>
    <row r="368" spans="1:9" x14ac:dyDescent="0.25">
      <c r="A368" s="22">
        <v>2165</v>
      </c>
      <c r="B368" s="13" t="s">
        <v>67</v>
      </c>
      <c r="C368" s="13" t="s">
        <v>68</v>
      </c>
      <c r="D368" s="14">
        <v>1.0889</v>
      </c>
      <c r="E368" s="15">
        <v>1.137</v>
      </c>
      <c r="F368" s="14" t="s">
        <v>816</v>
      </c>
      <c r="G368" s="14" t="s">
        <v>817</v>
      </c>
      <c r="H368" s="12">
        <v>2017</v>
      </c>
      <c r="I368" s="12" t="s">
        <v>96</v>
      </c>
    </row>
    <row r="369" spans="1:9" x14ac:dyDescent="0.25">
      <c r="A369" s="22">
        <v>5</v>
      </c>
      <c r="B369" s="2" t="s">
        <v>897</v>
      </c>
      <c r="C369" s="13" t="s">
        <v>898</v>
      </c>
      <c r="D369" s="11" t="s">
        <v>814</v>
      </c>
      <c r="E369" s="11" t="s">
        <v>815</v>
      </c>
      <c r="F369" s="14" t="s">
        <v>816</v>
      </c>
      <c r="G369" s="14">
        <v>1</v>
      </c>
      <c r="H369" s="19">
        <v>2017</v>
      </c>
      <c r="I369" s="12" t="s">
        <v>761</v>
      </c>
    </row>
    <row r="370" spans="1:9" x14ac:dyDescent="0.25">
      <c r="A370" s="21">
        <v>9991058</v>
      </c>
      <c r="B370" s="10" t="s">
        <v>472</v>
      </c>
      <c r="C370" s="10" t="s">
        <v>161</v>
      </c>
      <c r="D370" s="11" t="s">
        <v>814</v>
      </c>
      <c r="E370" s="11" t="s">
        <v>815</v>
      </c>
      <c r="F370" s="20">
        <v>0.83879999999999999</v>
      </c>
      <c r="G370" s="20" t="s">
        <v>817</v>
      </c>
      <c r="H370" s="19">
        <v>2017</v>
      </c>
      <c r="I370" s="11" t="s">
        <v>42</v>
      </c>
    </row>
    <row r="371" spans="1:9" x14ac:dyDescent="0.25">
      <c r="A371" s="21">
        <v>643</v>
      </c>
      <c r="B371" s="10" t="s">
        <v>731</v>
      </c>
      <c r="C371" s="10" t="s">
        <v>157</v>
      </c>
      <c r="D371" s="11" t="s">
        <v>814</v>
      </c>
      <c r="E371" s="11" t="s">
        <v>815</v>
      </c>
      <c r="F371" s="20">
        <v>1.8452999999999999</v>
      </c>
      <c r="G371" s="20" t="s">
        <v>817</v>
      </c>
      <c r="H371" s="19">
        <v>2017</v>
      </c>
      <c r="I371" s="11" t="s">
        <v>42</v>
      </c>
    </row>
    <row r="372" spans="1:9" x14ac:dyDescent="0.25">
      <c r="A372" s="21">
        <v>11</v>
      </c>
      <c r="B372" s="10" t="s">
        <v>473</v>
      </c>
      <c r="C372" s="10" t="s">
        <v>30</v>
      </c>
      <c r="D372" s="11" t="s">
        <v>814</v>
      </c>
      <c r="E372" s="11" t="s">
        <v>815</v>
      </c>
      <c r="F372" s="20">
        <v>0.86619999999999997</v>
      </c>
      <c r="G372" s="20" t="s">
        <v>817</v>
      </c>
      <c r="H372" s="19">
        <v>2017</v>
      </c>
      <c r="I372" s="11" t="s">
        <v>42</v>
      </c>
    </row>
    <row r="373" spans="1:9" x14ac:dyDescent="0.25">
      <c r="A373" s="21">
        <v>2096</v>
      </c>
      <c r="B373" s="10" t="s">
        <v>474</v>
      </c>
      <c r="C373" s="10" t="s">
        <v>133</v>
      </c>
      <c r="D373" s="11" t="s">
        <v>814</v>
      </c>
      <c r="E373" s="11" t="s">
        <v>815</v>
      </c>
      <c r="F373" s="20">
        <v>0.88500000000000001</v>
      </c>
      <c r="G373" s="20" t="s">
        <v>817</v>
      </c>
      <c r="H373" s="19">
        <v>2017</v>
      </c>
      <c r="I373" s="11" t="s">
        <v>42</v>
      </c>
    </row>
    <row r="374" spans="1:9" x14ac:dyDescent="0.25">
      <c r="A374" s="21">
        <v>48</v>
      </c>
      <c r="B374" s="10" t="s">
        <v>475</v>
      </c>
      <c r="C374" s="10" t="s">
        <v>30</v>
      </c>
      <c r="D374" s="11" t="s">
        <v>814</v>
      </c>
      <c r="E374" s="11" t="s">
        <v>815</v>
      </c>
      <c r="F374" s="20">
        <v>0.86399999999999999</v>
      </c>
      <c r="G374" s="20" t="s">
        <v>817</v>
      </c>
      <c r="H374" s="19">
        <v>2017</v>
      </c>
      <c r="I374" s="11" t="s">
        <v>42</v>
      </c>
    </row>
    <row r="375" spans="1:9" x14ac:dyDescent="0.25">
      <c r="A375" s="21" t="s">
        <v>813</v>
      </c>
      <c r="B375" s="10" t="s">
        <v>476</v>
      </c>
      <c r="C375" s="10" t="s">
        <v>477</v>
      </c>
      <c r="D375" s="11" t="s">
        <v>814</v>
      </c>
      <c r="E375" s="11" t="s">
        <v>815</v>
      </c>
      <c r="F375" s="20">
        <v>1.0543</v>
      </c>
      <c r="G375" s="20" t="s">
        <v>817</v>
      </c>
      <c r="H375" s="19">
        <v>2017</v>
      </c>
      <c r="I375" s="11" t="s">
        <v>42</v>
      </c>
    </row>
    <row r="376" spans="1:9" x14ac:dyDescent="0.25">
      <c r="A376" s="22">
        <v>2604</v>
      </c>
      <c r="B376" s="13" t="s">
        <v>69</v>
      </c>
      <c r="C376" s="13" t="s">
        <v>70</v>
      </c>
      <c r="D376" s="14" t="s">
        <v>814</v>
      </c>
      <c r="E376" s="15">
        <v>1.046</v>
      </c>
      <c r="F376" s="14" t="s">
        <v>816</v>
      </c>
      <c r="G376" s="14" t="s">
        <v>817</v>
      </c>
      <c r="H376" s="12">
        <v>2017</v>
      </c>
      <c r="I376" s="12" t="s">
        <v>96</v>
      </c>
    </row>
    <row r="377" spans="1:9" x14ac:dyDescent="0.25">
      <c r="A377" s="22">
        <v>2604</v>
      </c>
      <c r="B377" s="10" t="s">
        <v>69</v>
      </c>
      <c r="C377" s="10" t="s">
        <v>1001</v>
      </c>
      <c r="D377" s="14" t="s">
        <v>814</v>
      </c>
      <c r="E377" s="15">
        <v>1.046</v>
      </c>
      <c r="F377" s="14" t="s">
        <v>816</v>
      </c>
      <c r="G377" s="14" t="s">
        <v>817</v>
      </c>
      <c r="H377" s="12">
        <v>2019</v>
      </c>
      <c r="I377" s="12" t="s">
        <v>761</v>
      </c>
    </row>
    <row r="378" spans="1:9" x14ac:dyDescent="0.25">
      <c r="A378" s="22">
        <v>2305</v>
      </c>
      <c r="B378" s="13" t="s">
        <v>71</v>
      </c>
      <c r="C378" s="13" t="s">
        <v>60</v>
      </c>
      <c r="D378" s="14">
        <v>1.0733999999999999</v>
      </c>
      <c r="E378" s="15" t="s">
        <v>815</v>
      </c>
      <c r="F378" s="14" t="s">
        <v>816</v>
      </c>
      <c r="G378" s="14" t="s">
        <v>817</v>
      </c>
      <c r="H378" s="12">
        <v>2017</v>
      </c>
      <c r="I378" s="12" t="s">
        <v>96</v>
      </c>
    </row>
    <row r="379" spans="1:9" x14ac:dyDescent="0.25">
      <c r="A379" s="21">
        <v>3587</v>
      </c>
      <c r="B379" s="10" t="s">
        <v>478</v>
      </c>
      <c r="C379" s="10" t="s">
        <v>479</v>
      </c>
      <c r="D379" s="11" t="s">
        <v>814</v>
      </c>
      <c r="E379" s="11" t="s">
        <v>815</v>
      </c>
      <c r="F379" s="20">
        <v>0.98109999999999997</v>
      </c>
      <c r="G379" s="20" t="s">
        <v>817</v>
      </c>
      <c r="H379" s="19">
        <v>2017</v>
      </c>
      <c r="I379" s="11" t="s">
        <v>42</v>
      </c>
    </row>
    <row r="380" spans="1:9" x14ac:dyDescent="0.25">
      <c r="A380" s="22" t="s">
        <v>986</v>
      </c>
      <c r="B380" s="10" t="s">
        <v>996</v>
      </c>
      <c r="C380" s="10" t="s">
        <v>109</v>
      </c>
      <c r="D380" s="11" t="s">
        <v>814</v>
      </c>
      <c r="E380" s="11" t="s">
        <v>815</v>
      </c>
      <c r="F380" s="14" t="s">
        <v>816</v>
      </c>
      <c r="G380" s="14">
        <v>1</v>
      </c>
      <c r="H380" s="19">
        <v>2019</v>
      </c>
      <c r="I380" s="12" t="s">
        <v>761</v>
      </c>
    </row>
    <row r="381" spans="1:9" x14ac:dyDescent="0.25">
      <c r="A381" s="21">
        <v>3334</v>
      </c>
      <c r="B381" s="10" t="s">
        <v>480</v>
      </c>
      <c r="C381" s="10" t="s">
        <v>129</v>
      </c>
      <c r="D381" s="11" t="s">
        <v>814</v>
      </c>
      <c r="E381" s="11" t="s">
        <v>815</v>
      </c>
      <c r="F381" s="20">
        <v>0.80879999999999996</v>
      </c>
      <c r="G381" s="20" t="s">
        <v>817</v>
      </c>
      <c r="H381" s="19">
        <v>2017</v>
      </c>
      <c r="I381" s="11" t="s">
        <v>42</v>
      </c>
    </row>
    <row r="382" spans="1:9" x14ac:dyDescent="0.25">
      <c r="A382" s="21">
        <v>2119</v>
      </c>
      <c r="B382" s="10" t="s">
        <v>481</v>
      </c>
      <c r="C382" s="10" t="s">
        <v>190</v>
      </c>
      <c r="D382" s="11" t="s">
        <v>814</v>
      </c>
      <c r="E382" s="11" t="s">
        <v>815</v>
      </c>
      <c r="F382" s="20">
        <v>0.96970000000000001</v>
      </c>
      <c r="G382" s="20" t="s">
        <v>817</v>
      </c>
      <c r="H382" s="19">
        <v>2017</v>
      </c>
      <c r="I382" s="11" t="s">
        <v>42</v>
      </c>
    </row>
    <row r="383" spans="1:9" x14ac:dyDescent="0.25">
      <c r="A383" s="22">
        <v>698</v>
      </c>
      <c r="B383" s="2" t="s">
        <v>889</v>
      </c>
      <c r="C383" s="13" t="s">
        <v>890</v>
      </c>
      <c r="D383" s="11" t="s">
        <v>814</v>
      </c>
      <c r="E383" s="11" t="s">
        <v>815</v>
      </c>
      <c r="F383" s="14" t="s">
        <v>816</v>
      </c>
      <c r="G383" s="14">
        <v>1</v>
      </c>
      <c r="H383" s="19">
        <v>2017</v>
      </c>
      <c r="I383" s="12" t="s">
        <v>761</v>
      </c>
    </row>
    <row r="384" spans="1:9" x14ac:dyDescent="0.25">
      <c r="A384" s="21">
        <v>2310</v>
      </c>
      <c r="B384" s="10" t="s">
        <v>482</v>
      </c>
      <c r="C384" s="10" t="s">
        <v>321</v>
      </c>
      <c r="D384" s="11" t="s">
        <v>814</v>
      </c>
      <c r="E384" s="11" t="s">
        <v>815</v>
      </c>
      <c r="F384" s="20">
        <v>0.80089999999999995</v>
      </c>
      <c r="G384" s="20" t="s">
        <v>817</v>
      </c>
      <c r="H384" s="19">
        <v>2017</v>
      </c>
      <c r="I384" s="11" t="s">
        <v>42</v>
      </c>
    </row>
    <row r="385" spans="1:9" x14ac:dyDescent="0.25">
      <c r="A385" s="21">
        <v>1289</v>
      </c>
      <c r="B385" s="10" t="s">
        <v>483</v>
      </c>
      <c r="C385" s="10" t="s">
        <v>484</v>
      </c>
      <c r="D385" s="11" t="s">
        <v>814</v>
      </c>
      <c r="E385" s="11" t="s">
        <v>815</v>
      </c>
      <c r="F385" s="20">
        <v>0.84750000000000003</v>
      </c>
      <c r="G385" s="20" t="s">
        <v>817</v>
      </c>
      <c r="H385" s="19">
        <v>2017</v>
      </c>
      <c r="I385" s="11" t="s">
        <v>42</v>
      </c>
    </row>
    <row r="386" spans="1:9" x14ac:dyDescent="0.25">
      <c r="A386" s="21">
        <v>1363</v>
      </c>
      <c r="B386" s="10" t="s">
        <v>485</v>
      </c>
      <c r="C386" s="10" t="s">
        <v>137</v>
      </c>
      <c r="D386" s="11" t="s">
        <v>814</v>
      </c>
      <c r="E386" s="11" t="s">
        <v>815</v>
      </c>
      <c r="F386" s="20">
        <v>1.8403</v>
      </c>
      <c r="G386" s="20" t="s">
        <v>817</v>
      </c>
      <c r="H386" s="19">
        <v>2017</v>
      </c>
      <c r="I386" s="11" t="s">
        <v>42</v>
      </c>
    </row>
    <row r="387" spans="1:9" x14ac:dyDescent="0.25">
      <c r="A387" s="21">
        <v>1151</v>
      </c>
      <c r="B387" s="10" t="s">
        <v>486</v>
      </c>
      <c r="C387" s="10" t="s">
        <v>112</v>
      </c>
      <c r="D387" s="11" t="s">
        <v>814</v>
      </c>
      <c r="E387" s="11" t="s">
        <v>815</v>
      </c>
      <c r="F387" s="20">
        <v>0.83809999999999996</v>
      </c>
      <c r="G387" s="20" t="s">
        <v>817</v>
      </c>
      <c r="H387" s="19">
        <v>2017</v>
      </c>
      <c r="I387" s="11" t="s">
        <v>42</v>
      </c>
    </row>
    <row r="388" spans="1:9" x14ac:dyDescent="0.25">
      <c r="A388" s="21">
        <v>200</v>
      </c>
      <c r="B388" s="10" t="s">
        <v>487</v>
      </c>
      <c r="C388" s="10" t="s">
        <v>488</v>
      </c>
      <c r="D388" s="11" t="s">
        <v>814</v>
      </c>
      <c r="E388" s="11" t="s">
        <v>815</v>
      </c>
      <c r="F388" s="20">
        <v>0.9385</v>
      </c>
      <c r="G388" s="20" t="s">
        <v>817</v>
      </c>
      <c r="H388" s="19">
        <v>2017</v>
      </c>
      <c r="I388" s="11" t="s">
        <v>42</v>
      </c>
    </row>
    <row r="389" spans="1:9" x14ac:dyDescent="0.25">
      <c r="A389" s="21" t="s">
        <v>813</v>
      </c>
      <c r="B389" s="10" t="s">
        <v>489</v>
      </c>
      <c r="C389" s="10" t="s">
        <v>101</v>
      </c>
      <c r="D389" s="11" t="s">
        <v>814</v>
      </c>
      <c r="E389" s="11" t="s">
        <v>815</v>
      </c>
      <c r="F389" s="20">
        <v>1.0304</v>
      </c>
      <c r="G389" s="20" t="s">
        <v>817</v>
      </c>
      <c r="H389" s="19">
        <v>2017</v>
      </c>
      <c r="I389" s="11" t="s">
        <v>42</v>
      </c>
    </row>
    <row r="390" spans="1:9" x14ac:dyDescent="0.25">
      <c r="A390" s="21">
        <v>3035</v>
      </c>
      <c r="B390" s="10" t="s">
        <v>490</v>
      </c>
      <c r="C390" s="10" t="s">
        <v>491</v>
      </c>
      <c r="D390" s="11" t="s">
        <v>814</v>
      </c>
      <c r="E390" s="11" t="s">
        <v>815</v>
      </c>
      <c r="F390" s="20">
        <v>0.83099999999999996</v>
      </c>
      <c r="G390" s="20" t="s">
        <v>817</v>
      </c>
      <c r="H390" s="19">
        <v>2017</v>
      </c>
      <c r="I390" s="11" t="s">
        <v>42</v>
      </c>
    </row>
    <row r="391" spans="1:9" x14ac:dyDescent="0.25">
      <c r="A391" s="21">
        <v>3591</v>
      </c>
      <c r="B391" s="10" t="s">
        <v>492</v>
      </c>
      <c r="C391" s="10" t="s">
        <v>34</v>
      </c>
      <c r="D391" s="11" t="s">
        <v>814</v>
      </c>
      <c r="E391" s="11" t="s">
        <v>815</v>
      </c>
      <c r="F391" s="20">
        <v>0.88129999999999997</v>
      </c>
      <c r="G391" s="20" t="s">
        <v>817</v>
      </c>
      <c r="H391" s="19">
        <v>2017</v>
      </c>
      <c r="I391" s="11" t="s">
        <v>42</v>
      </c>
    </row>
    <row r="392" spans="1:9" x14ac:dyDescent="0.25">
      <c r="A392" s="21">
        <v>1665</v>
      </c>
      <c r="B392" s="10" t="s">
        <v>493</v>
      </c>
      <c r="C392" s="10" t="s">
        <v>131</v>
      </c>
      <c r="D392" s="11" t="s">
        <v>814</v>
      </c>
      <c r="E392" s="11" t="s">
        <v>815</v>
      </c>
      <c r="F392" s="20">
        <v>0.95899999999999996</v>
      </c>
      <c r="G392" s="20" t="s">
        <v>817</v>
      </c>
      <c r="H392" s="19">
        <v>2017</v>
      </c>
      <c r="I392" s="11" t="s">
        <v>42</v>
      </c>
    </row>
    <row r="393" spans="1:9" x14ac:dyDescent="0.25">
      <c r="A393" s="21">
        <v>2568</v>
      </c>
      <c r="B393" s="10" t="s">
        <v>494</v>
      </c>
      <c r="C393" s="10" t="s">
        <v>495</v>
      </c>
      <c r="D393" s="11" t="s">
        <v>814</v>
      </c>
      <c r="E393" s="11" t="s">
        <v>815</v>
      </c>
      <c r="F393" s="20">
        <v>0.8659</v>
      </c>
      <c r="G393" s="20" t="s">
        <v>817</v>
      </c>
      <c r="H393" s="19">
        <v>2017</v>
      </c>
      <c r="I393" s="11" t="s">
        <v>42</v>
      </c>
    </row>
    <row r="394" spans="1:9" x14ac:dyDescent="0.25">
      <c r="A394" s="21">
        <v>2076</v>
      </c>
      <c r="B394" s="10" t="s">
        <v>72</v>
      </c>
      <c r="C394" s="10" t="s">
        <v>11</v>
      </c>
      <c r="D394" s="11" t="s">
        <v>814</v>
      </c>
      <c r="E394" s="11">
        <v>1.048</v>
      </c>
      <c r="F394" s="20">
        <v>1.0137</v>
      </c>
      <c r="G394" s="20" t="s">
        <v>817</v>
      </c>
      <c r="H394" s="19">
        <v>2017</v>
      </c>
      <c r="I394" s="11" t="s">
        <v>742</v>
      </c>
    </row>
    <row r="395" spans="1:9" x14ac:dyDescent="0.25">
      <c r="A395" s="21">
        <v>3526</v>
      </c>
      <c r="B395" s="10" t="s">
        <v>496</v>
      </c>
      <c r="C395" s="10" t="s">
        <v>201</v>
      </c>
      <c r="D395" s="11" t="s">
        <v>814</v>
      </c>
      <c r="E395" s="11" t="s">
        <v>815</v>
      </c>
      <c r="F395" s="20">
        <v>0.9052</v>
      </c>
      <c r="G395" s="20" t="s">
        <v>817</v>
      </c>
      <c r="H395" s="19">
        <v>2017</v>
      </c>
      <c r="I395" s="11" t="s">
        <v>42</v>
      </c>
    </row>
    <row r="396" spans="1:9" x14ac:dyDescent="0.25">
      <c r="A396" s="22">
        <v>2551</v>
      </c>
      <c r="B396" s="13" t="s">
        <v>73</v>
      </c>
      <c r="C396" s="13" t="s">
        <v>74</v>
      </c>
      <c r="D396" s="14" t="s">
        <v>814</v>
      </c>
      <c r="E396" s="15">
        <v>1.0820000000000001</v>
      </c>
      <c r="F396" s="14" t="s">
        <v>816</v>
      </c>
      <c r="G396" s="14" t="s">
        <v>817</v>
      </c>
      <c r="H396" s="12">
        <v>2017</v>
      </c>
      <c r="I396" s="12" t="s">
        <v>96</v>
      </c>
    </row>
    <row r="397" spans="1:9" x14ac:dyDescent="0.25">
      <c r="A397" s="21">
        <v>1777</v>
      </c>
      <c r="B397" s="10" t="s">
        <v>732</v>
      </c>
      <c r="C397" s="10" t="s">
        <v>497</v>
      </c>
      <c r="D397" s="11" t="s">
        <v>814</v>
      </c>
      <c r="E397" s="11" t="s">
        <v>815</v>
      </c>
      <c r="F397" s="20">
        <v>1.0579000000000001</v>
      </c>
      <c r="G397" s="20" t="s">
        <v>817</v>
      </c>
      <c r="H397" s="19">
        <v>2017</v>
      </c>
      <c r="I397" s="11" t="s">
        <v>42</v>
      </c>
    </row>
    <row r="398" spans="1:9" x14ac:dyDescent="0.25">
      <c r="A398" s="21">
        <v>855</v>
      </c>
      <c r="B398" s="10" t="s">
        <v>498</v>
      </c>
      <c r="C398" s="10" t="s">
        <v>499</v>
      </c>
      <c r="D398" s="11" t="s">
        <v>814</v>
      </c>
      <c r="E398" s="11" t="s">
        <v>815</v>
      </c>
      <c r="F398" s="20">
        <v>0.81840000000000002</v>
      </c>
      <c r="G398" s="20" t="s">
        <v>817</v>
      </c>
      <c r="H398" s="19">
        <v>2017</v>
      </c>
      <c r="I398" s="11" t="s">
        <v>42</v>
      </c>
    </row>
    <row r="399" spans="1:9" x14ac:dyDescent="0.25">
      <c r="A399" s="22" t="s">
        <v>813</v>
      </c>
      <c r="B399" s="2" t="s">
        <v>894</v>
      </c>
      <c r="C399" s="13" t="s">
        <v>28</v>
      </c>
      <c r="D399" s="11" t="s">
        <v>814</v>
      </c>
      <c r="E399" s="11" t="s">
        <v>815</v>
      </c>
      <c r="F399" s="14" t="s">
        <v>816</v>
      </c>
      <c r="G399" s="14">
        <v>1</v>
      </c>
      <c r="H399" s="19">
        <v>2017</v>
      </c>
      <c r="I399" s="12" t="s">
        <v>761</v>
      </c>
    </row>
    <row r="400" spans="1:9" x14ac:dyDescent="0.25">
      <c r="A400" s="21">
        <v>2120</v>
      </c>
      <c r="B400" s="10" t="s">
        <v>500</v>
      </c>
      <c r="C400" s="10" t="s">
        <v>501</v>
      </c>
      <c r="D400" s="11" t="s">
        <v>814</v>
      </c>
      <c r="E400" s="11" t="s">
        <v>815</v>
      </c>
      <c r="F400" s="20">
        <v>1.0828</v>
      </c>
      <c r="G400" s="20" t="s">
        <v>817</v>
      </c>
      <c r="H400" s="19">
        <v>2019</v>
      </c>
      <c r="I400" s="11" t="s">
        <v>761</v>
      </c>
    </row>
    <row r="401" spans="1:9" x14ac:dyDescent="0.25">
      <c r="A401" s="21">
        <v>2048</v>
      </c>
      <c r="B401" s="10" t="s">
        <v>502</v>
      </c>
      <c r="C401" s="10" t="s">
        <v>58</v>
      </c>
      <c r="D401" s="11" t="s">
        <v>814</v>
      </c>
      <c r="E401" s="11" t="s">
        <v>815</v>
      </c>
      <c r="F401" s="20">
        <v>0.95320000000000005</v>
      </c>
      <c r="G401" s="20" t="s">
        <v>817</v>
      </c>
      <c r="H401" s="19">
        <v>2017</v>
      </c>
      <c r="I401" s="11" t="s">
        <v>42</v>
      </c>
    </row>
    <row r="402" spans="1:9" x14ac:dyDescent="0.25">
      <c r="A402" s="21">
        <v>30</v>
      </c>
      <c r="B402" s="10" t="s">
        <v>503</v>
      </c>
      <c r="C402" s="10" t="s">
        <v>30</v>
      </c>
      <c r="D402" s="11" t="s">
        <v>814</v>
      </c>
      <c r="E402" s="11" t="s">
        <v>815</v>
      </c>
      <c r="F402" s="20">
        <v>0.86639999999999995</v>
      </c>
      <c r="G402" s="20" t="s">
        <v>817</v>
      </c>
      <c r="H402" s="19">
        <v>2017</v>
      </c>
      <c r="I402" s="11" t="s">
        <v>42</v>
      </c>
    </row>
    <row r="403" spans="1:9" x14ac:dyDescent="0.25">
      <c r="A403" s="21">
        <v>641</v>
      </c>
      <c r="B403" s="10" t="s">
        <v>504</v>
      </c>
      <c r="C403" s="10" t="s">
        <v>94</v>
      </c>
      <c r="D403" s="11" t="s">
        <v>814</v>
      </c>
      <c r="E403" s="11" t="s">
        <v>815</v>
      </c>
      <c r="F403" s="20" t="s">
        <v>816</v>
      </c>
      <c r="G403" s="20">
        <v>1</v>
      </c>
      <c r="H403" s="19">
        <v>2017</v>
      </c>
      <c r="I403" s="11" t="s">
        <v>761</v>
      </c>
    </row>
    <row r="404" spans="1:9" x14ac:dyDescent="0.25">
      <c r="A404" s="21">
        <v>641</v>
      </c>
      <c r="B404" s="10" t="s">
        <v>886</v>
      </c>
      <c r="C404" s="10" t="s">
        <v>94</v>
      </c>
      <c r="D404" s="11" t="s">
        <v>814</v>
      </c>
      <c r="E404" s="11" t="s">
        <v>815</v>
      </c>
      <c r="F404" s="20">
        <v>0.84189999999999998</v>
      </c>
      <c r="G404" s="20" t="s">
        <v>817</v>
      </c>
      <c r="H404" s="19">
        <v>2017</v>
      </c>
      <c r="I404" s="11" t="s">
        <v>42</v>
      </c>
    </row>
    <row r="405" spans="1:9" x14ac:dyDescent="0.25">
      <c r="A405" s="21">
        <v>3499</v>
      </c>
      <c r="B405" s="10" t="s">
        <v>505</v>
      </c>
      <c r="C405" s="10" t="s">
        <v>112</v>
      </c>
      <c r="D405" s="11" t="s">
        <v>814</v>
      </c>
      <c r="E405" s="11" t="s">
        <v>815</v>
      </c>
      <c r="F405" s="20">
        <v>0.82430000000000003</v>
      </c>
      <c r="G405" s="20" t="s">
        <v>817</v>
      </c>
      <c r="H405" s="19">
        <v>2017</v>
      </c>
      <c r="I405" s="11" t="s">
        <v>42</v>
      </c>
    </row>
    <row r="406" spans="1:9" x14ac:dyDescent="0.25">
      <c r="A406" s="21">
        <v>9991220</v>
      </c>
      <c r="B406" s="10" t="s">
        <v>506</v>
      </c>
      <c r="C406" s="10" t="s">
        <v>380</v>
      </c>
      <c r="D406" s="11" t="s">
        <v>814</v>
      </c>
      <c r="E406" s="11" t="s">
        <v>815</v>
      </c>
      <c r="F406" s="20">
        <v>1.0024</v>
      </c>
      <c r="G406" s="20" t="s">
        <v>817</v>
      </c>
      <c r="H406" s="19">
        <v>2017</v>
      </c>
      <c r="I406" s="11" t="s">
        <v>42</v>
      </c>
    </row>
    <row r="407" spans="1:9" x14ac:dyDescent="0.25">
      <c r="A407" s="21">
        <v>9991235</v>
      </c>
      <c r="B407" s="10" t="s">
        <v>507</v>
      </c>
      <c r="C407" s="10" t="s">
        <v>193</v>
      </c>
      <c r="D407" s="11" t="s">
        <v>814</v>
      </c>
      <c r="E407" s="11" t="s">
        <v>815</v>
      </c>
      <c r="F407" s="20">
        <v>0.81479999999999997</v>
      </c>
      <c r="G407" s="20" t="s">
        <v>817</v>
      </c>
      <c r="H407" s="19">
        <v>2017</v>
      </c>
      <c r="I407" s="11" t="s">
        <v>42</v>
      </c>
    </row>
    <row r="408" spans="1:9" x14ac:dyDescent="0.25">
      <c r="A408" s="21">
        <v>1913</v>
      </c>
      <c r="B408" s="10" t="s">
        <v>508</v>
      </c>
      <c r="C408" s="10" t="s">
        <v>23</v>
      </c>
      <c r="D408" s="11" t="s">
        <v>814</v>
      </c>
      <c r="E408" s="11" t="s">
        <v>815</v>
      </c>
      <c r="F408" s="20">
        <v>0.83209999999999995</v>
      </c>
      <c r="G408" s="20" t="s">
        <v>817</v>
      </c>
      <c r="H408" s="19">
        <v>2017</v>
      </c>
      <c r="I408" s="11" t="s">
        <v>42</v>
      </c>
    </row>
    <row r="409" spans="1:9" x14ac:dyDescent="0.25">
      <c r="A409" s="21" t="s">
        <v>813</v>
      </c>
      <c r="B409" s="10" t="s">
        <v>509</v>
      </c>
      <c r="C409" s="10" t="s">
        <v>157</v>
      </c>
      <c r="D409" s="11" t="s">
        <v>814</v>
      </c>
      <c r="E409" s="11" t="s">
        <v>815</v>
      </c>
      <c r="F409" s="20">
        <v>1.8452999999999999</v>
      </c>
      <c r="G409" s="20" t="s">
        <v>817</v>
      </c>
      <c r="H409" s="19">
        <v>2017</v>
      </c>
      <c r="I409" s="11" t="s">
        <v>42</v>
      </c>
    </row>
    <row r="410" spans="1:9" x14ac:dyDescent="0.25">
      <c r="A410" s="21">
        <v>3500</v>
      </c>
      <c r="B410" s="10" t="s">
        <v>510</v>
      </c>
      <c r="C410" s="10" t="s">
        <v>511</v>
      </c>
      <c r="D410" s="11" t="s">
        <v>814</v>
      </c>
      <c r="E410" s="11" t="s">
        <v>815</v>
      </c>
      <c r="F410" s="20">
        <v>0.90080000000000005</v>
      </c>
      <c r="G410" s="20" t="s">
        <v>817</v>
      </c>
      <c r="H410" s="19">
        <v>2017</v>
      </c>
      <c r="I410" s="11" t="s">
        <v>42</v>
      </c>
    </row>
    <row r="411" spans="1:9" x14ac:dyDescent="0.25">
      <c r="A411" s="21">
        <v>9991240</v>
      </c>
      <c r="B411" s="10" t="s">
        <v>512</v>
      </c>
      <c r="C411" s="10" t="s">
        <v>513</v>
      </c>
      <c r="D411" s="11" t="s">
        <v>814</v>
      </c>
      <c r="E411" s="11" t="s">
        <v>815</v>
      </c>
      <c r="F411" s="20">
        <v>0.78639999999999999</v>
      </c>
      <c r="G411" s="20" t="s">
        <v>817</v>
      </c>
      <c r="H411" s="19">
        <v>2017</v>
      </c>
      <c r="I411" s="11" t="s">
        <v>42</v>
      </c>
    </row>
    <row r="412" spans="1:9" x14ac:dyDescent="0.25">
      <c r="A412" s="21">
        <v>1369</v>
      </c>
      <c r="B412" s="10" t="s">
        <v>514</v>
      </c>
      <c r="C412" s="10" t="s">
        <v>254</v>
      </c>
      <c r="D412" s="11" t="s">
        <v>814</v>
      </c>
      <c r="E412" s="11" t="s">
        <v>815</v>
      </c>
      <c r="F412" s="20">
        <v>0.87929999999999997</v>
      </c>
      <c r="G412" s="20" t="s">
        <v>817</v>
      </c>
      <c r="H412" s="19">
        <v>2017</v>
      </c>
      <c r="I412" s="11" t="s">
        <v>42</v>
      </c>
    </row>
    <row r="413" spans="1:9" x14ac:dyDescent="0.25">
      <c r="A413" s="22" t="s">
        <v>813</v>
      </c>
      <c r="B413" s="2" t="s">
        <v>766</v>
      </c>
      <c r="C413" s="10" t="s">
        <v>34</v>
      </c>
      <c r="D413" s="11" t="s">
        <v>814</v>
      </c>
      <c r="E413" s="11" t="s">
        <v>815</v>
      </c>
      <c r="F413" s="14" t="s">
        <v>816</v>
      </c>
      <c r="G413" s="14">
        <v>1</v>
      </c>
      <c r="H413" s="19">
        <v>2017</v>
      </c>
      <c r="I413" s="12" t="s">
        <v>761</v>
      </c>
    </row>
    <row r="414" spans="1:9" x14ac:dyDescent="0.25">
      <c r="A414" s="22" t="s">
        <v>813</v>
      </c>
      <c r="B414" s="2" t="s">
        <v>911</v>
      </c>
      <c r="C414" s="13" t="s">
        <v>11</v>
      </c>
      <c r="D414" s="11" t="s">
        <v>814</v>
      </c>
      <c r="E414" s="11" t="s">
        <v>815</v>
      </c>
      <c r="F414" s="14" t="s">
        <v>816</v>
      </c>
      <c r="G414" s="14">
        <v>1</v>
      </c>
      <c r="H414" s="19">
        <v>2017</v>
      </c>
      <c r="I414" s="12" t="s">
        <v>761</v>
      </c>
    </row>
    <row r="415" spans="1:9" x14ac:dyDescent="0.25">
      <c r="A415" s="21">
        <v>499</v>
      </c>
      <c r="B415" s="10" t="s">
        <v>515</v>
      </c>
      <c r="C415" s="10" t="s">
        <v>516</v>
      </c>
      <c r="D415" s="11" t="s">
        <v>814</v>
      </c>
      <c r="E415" s="11" t="s">
        <v>815</v>
      </c>
      <c r="F415" s="20">
        <v>0.95009999999999994</v>
      </c>
      <c r="G415" s="20" t="s">
        <v>817</v>
      </c>
      <c r="H415" s="19">
        <v>2017</v>
      </c>
      <c r="I415" s="11" t="s">
        <v>42</v>
      </c>
    </row>
    <row r="416" spans="1:9" x14ac:dyDescent="0.25">
      <c r="A416" s="21">
        <v>2644</v>
      </c>
      <c r="B416" s="10" t="s">
        <v>991</v>
      </c>
      <c r="C416" s="10" t="s">
        <v>992</v>
      </c>
      <c r="D416" s="11" t="s">
        <v>814</v>
      </c>
      <c r="E416" s="11" t="s">
        <v>815</v>
      </c>
      <c r="F416" s="20" t="s">
        <v>816</v>
      </c>
      <c r="G416" s="20">
        <v>1</v>
      </c>
      <c r="H416" s="19">
        <v>2019</v>
      </c>
      <c r="I416" s="11" t="s">
        <v>761</v>
      </c>
    </row>
    <row r="417" spans="1:9" x14ac:dyDescent="0.25">
      <c r="A417" s="21">
        <v>9991063</v>
      </c>
      <c r="B417" s="10" t="s">
        <v>517</v>
      </c>
      <c r="C417" s="10" t="s">
        <v>518</v>
      </c>
      <c r="D417" s="11" t="s">
        <v>814</v>
      </c>
      <c r="E417" s="11" t="s">
        <v>815</v>
      </c>
      <c r="F417" s="20">
        <v>0.82720000000000005</v>
      </c>
      <c r="G417" s="20" t="s">
        <v>817</v>
      </c>
      <c r="H417" s="19">
        <v>2017</v>
      </c>
      <c r="I417" s="11" t="s">
        <v>42</v>
      </c>
    </row>
    <row r="418" spans="1:9" x14ac:dyDescent="0.25">
      <c r="A418" s="21">
        <v>2325</v>
      </c>
      <c r="B418" s="10" t="s">
        <v>519</v>
      </c>
      <c r="C418" s="10" t="s">
        <v>145</v>
      </c>
      <c r="D418" s="11" t="s">
        <v>814</v>
      </c>
      <c r="E418" s="11" t="s">
        <v>815</v>
      </c>
      <c r="F418" s="20">
        <v>0.84299999999999997</v>
      </c>
      <c r="G418" s="20" t="s">
        <v>817</v>
      </c>
      <c r="H418" s="19">
        <v>2017</v>
      </c>
      <c r="I418" s="11" t="s">
        <v>42</v>
      </c>
    </row>
    <row r="419" spans="1:9" x14ac:dyDescent="0.25">
      <c r="A419" s="21">
        <v>1395</v>
      </c>
      <c r="B419" s="10" t="s">
        <v>520</v>
      </c>
      <c r="C419" s="10" t="s">
        <v>131</v>
      </c>
      <c r="D419" s="11" t="s">
        <v>814</v>
      </c>
      <c r="E419" s="11" t="s">
        <v>815</v>
      </c>
      <c r="F419" s="20">
        <v>0.95669999999999999</v>
      </c>
      <c r="G419" s="20" t="s">
        <v>817</v>
      </c>
      <c r="H419" s="19">
        <v>2017</v>
      </c>
      <c r="I419" s="11" t="s">
        <v>42</v>
      </c>
    </row>
    <row r="420" spans="1:9" x14ac:dyDescent="0.25">
      <c r="A420" s="21" t="s">
        <v>813</v>
      </c>
      <c r="B420" s="10" t="s">
        <v>521</v>
      </c>
      <c r="C420" s="10" t="s">
        <v>358</v>
      </c>
      <c r="D420" s="11" t="s">
        <v>814</v>
      </c>
      <c r="E420" s="11" t="s">
        <v>815</v>
      </c>
      <c r="F420" s="20">
        <v>0.83850000000000002</v>
      </c>
      <c r="G420" s="20" t="s">
        <v>817</v>
      </c>
      <c r="H420" s="19">
        <v>2017</v>
      </c>
      <c r="I420" s="11" t="s">
        <v>42</v>
      </c>
    </row>
    <row r="421" spans="1:9" x14ac:dyDescent="0.25">
      <c r="A421" s="21">
        <v>739</v>
      </c>
      <c r="B421" s="10" t="s">
        <v>522</v>
      </c>
      <c r="C421" s="10" t="s">
        <v>30</v>
      </c>
      <c r="D421" s="11" t="s">
        <v>814</v>
      </c>
      <c r="E421" s="11" t="s">
        <v>815</v>
      </c>
      <c r="F421" s="20">
        <v>0.85499999999999998</v>
      </c>
      <c r="G421" s="20" t="s">
        <v>817</v>
      </c>
      <c r="H421" s="19">
        <v>2017</v>
      </c>
      <c r="I421" s="11" t="s">
        <v>42</v>
      </c>
    </row>
    <row r="422" spans="1:9" x14ac:dyDescent="0.25">
      <c r="A422" s="21">
        <v>3005</v>
      </c>
      <c r="B422" s="10" t="s">
        <v>523</v>
      </c>
      <c r="C422" s="10" t="s">
        <v>23</v>
      </c>
      <c r="D422" s="11" t="s">
        <v>814</v>
      </c>
      <c r="E422" s="11" t="s">
        <v>815</v>
      </c>
      <c r="F422" s="20">
        <v>0.81669999999999998</v>
      </c>
      <c r="G422" s="20" t="s">
        <v>817</v>
      </c>
      <c r="H422" s="19">
        <v>2017</v>
      </c>
      <c r="I422" s="11" t="s">
        <v>42</v>
      </c>
    </row>
    <row r="423" spans="1:9" x14ac:dyDescent="0.25">
      <c r="A423" s="21">
        <v>3503</v>
      </c>
      <c r="B423" s="10" t="s">
        <v>524</v>
      </c>
      <c r="C423" s="10" t="s">
        <v>131</v>
      </c>
      <c r="D423" s="11" t="s">
        <v>814</v>
      </c>
      <c r="E423" s="11" t="s">
        <v>815</v>
      </c>
      <c r="F423" s="20">
        <v>0.90059999999999996</v>
      </c>
      <c r="G423" s="20" t="s">
        <v>817</v>
      </c>
      <c r="H423" s="19">
        <v>2017</v>
      </c>
      <c r="I423" s="11" t="s">
        <v>42</v>
      </c>
    </row>
    <row r="424" spans="1:9" x14ac:dyDescent="0.25">
      <c r="A424" s="21">
        <v>23</v>
      </c>
      <c r="B424" s="10" t="s">
        <v>525</v>
      </c>
      <c r="C424" s="10" t="s">
        <v>30</v>
      </c>
      <c r="D424" s="11" t="s">
        <v>814</v>
      </c>
      <c r="E424" s="11" t="s">
        <v>815</v>
      </c>
      <c r="F424" s="20">
        <v>0.85399999999999998</v>
      </c>
      <c r="G424" s="20" t="s">
        <v>817</v>
      </c>
      <c r="H424" s="19">
        <v>2017</v>
      </c>
      <c r="I424" s="11" t="s">
        <v>42</v>
      </c>
    </row>
    <row r="425" spans="1:9" x14ac:dyDescent="0.25">
      <c r="A425" s="21">
        <v>9991169</v>
      </c>
      <c r="B425" s="10" t="s">
        <v>526</v>
      </c>
      <c r="C425" s="10" t="s">
        <v>306</v>
      </c>
      <c r="D425" s="11" t="s">
        <v>814</v>
      </c>
      <c r="E425" s="11" t="s">
        <v>815</v>
      </c>
      <c r="F425" s="20">
        <v>2.0644999999999998</v>
      </c>
      <c r="G425" s="20" t="s">
        <v>817</v>
      </c>
      <c r="H425" s="19">
        <v>2017</v>
      </c>
      <c r="I425" s="11" t="s">
        <v>42</v>
      </c>
    </row>
    <row r="426" spans="1:9" x14ac:dyDescent="0.25">
      <c r="A426" s="21">
        <v>2395</v>
      </c>
      <c r="B426" s="10" t="s">
        <v>527</v>
      </c>
      <c r="C426" s="10" t="s">
        <v>528</v>
      </c>
      <c r="D426" s="11" t="s">
        <v>814</v>
      </c>
      <c r="E426" s="11" t="s">
        <v>815</v>
      </c>
      <c r="F426" s="20">
        <v>1.1093999999999999</v>
      </c>
      <c r="G426" s="20" t="s">
        <v>817</v>
      </c>
      <c r="H426" s="19">
        <v>2017</v>
      </c>
      <c r="I426" s="11" t="s">
        <v>42</v>
      </c>
    </row>
    <row r="427" spans="1:9" x14ac:dyDescent="0.25">
      <c r="A427" s="22" t="s">
        <v>986</v>
      </c>
      <c r="B427" s="10" t="s">
        <v>998</v>
      </c>
      <c r="C427" s="10" t="s">
        <v>109</v>
      </c>
      <c r="D427" s="11" t="s">
        <v>814</v>
      </c>
      <c r="E427" s="11" t="s">
        <v>815</v>
      </c>
      <c r="F427" s="14" t="s">
        <v>816</v>
      </c>
      <c r="G427" s="14">
        <v>1</v>
      </c>
      <c r="H427" s="19">
        <v>2019</v>
      </c>
      <c r="I427" s="12" t="s">
        <v>761</v>
      </c>
    </row>
    <row r="428" spans="1:9" x14ac:dyDescent="0.25">
      <c r="A428" s="21">
        <v>3506</v>
      </c>
      <c r="B428" s="10" t="s">
        <v>529</v>
      </c>
      <c r="C428" s="10" t="s">
        <v>306</v>
      </c>
      <c r="D428" s="11" t="s">
        <v>814</v>
      </c>
      <c r="E428" s="11" t="s">
        <v>815</v>
      </c>
      <c r="F428" s="20">
        <v>0.85219999999999996</v>
      </c>
      <c r="G428" s="20" t="s">
        <v>817</v>
      </c>
      <c r="H428" s="19">
        <v>2017</v>
      </c>
      <c r="I428" s="11" t="s">
        <v>42</v>
      </c>
    </row>
    <row r="429" spans="1:9" x14ac:dyDescent="0.25">
      <c r="A429" s="21">
        <v>3299</v>
      </c>
      <c r="B429" s="10" t="s">
        <v>530</v>
      </c>
      <c r="C429" s="10" t="s">
        <v>148</v>
      </c>
      <c r="D429" s="11" t="s">
        <v>814</v>
      </c>
      <c r="E429" s="11" t="s">
        <v>815</v>
      </c>
      <c r="F429" s="20">
        <v>0.89810000000000001</v>
      </c>
      <c r="G429" s="20" t="s">
        <v>817</v>
      </c>
      <c r="H429" s="19">
        <v>2017</v>
      </c>
      <c r="I429" s="11" t="s">
        <v>42</v>
      </c>
    </row>
    <row r="430" spans="1:9" x14ac:dyDescent="0.25">
      <c r="A430" s="21">
        <v>2729</v>
      </c>
      <c r="B430" s="10" t="s">
        <v>531</v>
      </c>
      <c r="C430" s="10" t="s">
        <v>34</v>
      </c>
      <c r="D430" s="11" t="s">
        <v>814</v>
      </c>
      <c r="E430" s="11" t="s">
        <v>815</v>
      </c>
      <c r="F430" s="20">
        <v>0.88780000000000003</v>
      </c>
      <c r="G430" s="20" t="s">
        <v>817</v>
      </c>
      <c r="H430" s="19">
        <v>2017</v>
      </c>
      <c r="I430" s="11" t="s">
        <v>42</v>
      </c>
    </row>
    <row r="431" spans="1:9" x14ac:dyDescent="0.25">
      <c r="A431" s="21">
        <v>9991106</v>
      </c>
      <c r="B431" s="10" t="s">
        <v>532</v>
      </c>
      <c r="C431" s="10" t="s">
        <v>113</v>
      </c>
      <c r="D431" s="11" t="s">
        <v>814</v>
      </c>
      <c r="E431" s="11" t="s">
        <v>815</v>
      </c>
      <c r="F431" s="20">
        <v>1.9198</v>
      </c>
      <c r="G431" s="20" t="s">
        <v>817</v>
      </c>
      <c r="H431" s="19">
        <v>2017</v>
      </c>
      <c r="I431" s="11" t="s">
        <v>42</v>
      </c>
    </row>
    <row r="432" spans="1:9" x14ac:dyDescent="0.25">
      <c r="A432" s="21">
        <v>2498</v>
      </c>
      <c r="B432" s="10" t="s">
        <v>533</v>
      </c>
      <c r="C432" s="10" t="s">
        <v>534</v>
      </c>
      <c r="D432" s="11" t="s">
        <v>814</v>
      </c>
      <c r="E432" s="11" t="s">
        <v>815</v>
      </c>
      <c r="F432" s="20">
        <v>0.92700000000000005</v>
      </c>
      <c r="G432" s="20" t="s">
        <v>817</v>
      </c>
      <c r="H432" s="19">
        <v>2017</v>
      </c>
      <c r="I432" s="11" t="s">
        <v>42</v>
      </c>
    </row>
    <row r="433" spans="1:9" x14ac:dyDescent="0.25">
      <c r="A433" s="22">
        <v>597</v>
      </c>
      <c r="B433" s="2" t="s">
        <v>883</v>
      </c>
      <c r="C433" s="13" t="s">
        <v>94</v>
      </c>
      <c r="D433" s="11" t="s">
        <v>814</v>
      </c>
      <c r="E433" s="11" t="s">
        <v>815</v>
      </c>
      <c r="F433" s="14" t="s">
        <v>816</v>
      </c>
      <c r="G433" s="14">
        <v>1</v>
      </c>
      <c r="H433" s="19">
        <v>2017</v>
      </c>
      <c r="I433" s="12" t="s">
        <v>761</v>
      </c>
    </row>
    <row r="434" spans="1:9" x14ac:dyDescent="0.25">
      <c r="A434" s="21">
        <v>14</v>
      </c>
      <c r="B434" s="10" t="s">
        <v>535</v>
      </c>
      <c r="C434" s="10" t="s">
        <v>166</v>
      </c>
      <c r="D434" s="11" t="s">
        <v>814</v>
      </c>
      <c r="E434" s="11" t="s">
        <v>815</v>
      </c>
      <c r="F434" s="20">
        <v>0.85460000000000003</v>
      </c>
      <c r="G434" s="20" t="s">
        <v>817</v>
      </c>
      <c r="H434" s="19">
        <v>2017</v>
      </c>
      <c r="I434" s="11" t="s">
        <v>42</v>
      </c>
    </row>
    <row r="435" spans="1:9" x14ac:dyDescent="0.25">
      <c r="A435" s="21">
        <v>9991092</v>
      </c>
      <c r="B435" s="10" t="s">
        <v>536</v>
      </c>
      <c r="C435" s="10" t="s">
        <v>186</v>
      </c>
      <c r="D435" s="11" t="s">
        <v>814</v>
      </c>
      <c r="E435" s="11" t="s">
        <v>815</v>
      </c>
      <c r="F435" s="20">
        <v>0.84419999999999995</v>
      </c>
      <c r="G435" s="20" t="s">
        <v>817</v>
      </c>
      <c r="H435" s="19">
        <v>2017</v>
      </c>
      <c r="I435" s="11" t="s">
        <v>42</v>
      </c>
    </row>
    <row r="436" spans="1:9" x14ac:dyDescent="0.25">
      <c r="A436" s="21">
        <v>20</v>
      </c>
      <c r="B436" s="10" t="s">
        <v>887</v>
      </c>
      <c r="C436" s="10" t="s">
        <v>183</v>
      </c>
      <c r="D436" s="11" t="s">
        <v>814</v>
      </c>
      <c r="E436" s="11" t="s">
        <v>815</v>
      </c>
      <c r="F436" s="20" t="s">
        <v>816</v>
      </c>
      <c r="G436" s="20">
        <v>1</v>
      </c>
      <c r="H436" s="19">
        <v>2017</v>
      </c>
      <c r="I436" s="11" t="s">
        <v>761</v>
      </c>
    </row>
    <row r="437" spans="1:9" x14ac:dyDescent="0.25">
      <c r="A437" s="21">
        <v>1954</v>
      </c>
      <c r="B437" s="10" t="s">
        <v>537</v>
      </c>
      <c r="C437" s="10" t="s">
        <v>186</v>
      </c>
      <c r="D437" s="11" t="s">
        <v>814</v>
      </c>
      <c r="E437" s="11" t="s">
        <v>815</v>
      </c>
      <c r="F437" s="20">
        <v>0.8327</v>
      </c>
      <c r="G437" s="20" t="s">
        <v>817</v>
      </c>
      <c r="H437" s="19">
        <v>2017</v>
      </c>
      <c r="I437" s="11" t="s">
        <v>42</v>
      </c>
    </row>
    <row r="438" spans="1:9" x14ac:dyDescent="0.25">
      <c r="A438" s="21">
        <v>1145</v>
      </c>
      <c r="B438" s="10" t="s">
        <v>538</v>
      </c>
      <c r="C438" s="10" t="s">
        <v>129</v>
      </c>
      <c r="D438" s="11" t="s">
        <v>814</v>
      </c>
      <c r="E438" s="11" t="s">
        <v>815</v>
      </c>
      <c r="F438" s="20">
        <v>0.80879999999999996</v>
      </c>
      <c r="G438" s="20" t="s">
        <v>817</v>
      </c>
      <c r="H438" s="19">
        <v>2017</v>
      </c>
      <c r="I438" s="11" t="s">
        <v>42</v>
      </c>
    </row>
    <row r="439" spans="1:9" x14ac:dyDescent="0.25">
      <c r="A439" s="21">
        <v>3031</v>
      </c>
      <c r="B439" s="10" t="s">
        <v>539</v>
      </c>
      <c r="C439" s="10" t="s">
        <v>23</v>
      </c>
      <c r="D439" s="11" t="s">
        <v>814</v>
      </c>
      <c r="E439" s="11" t="s">
        <v>815</v>
      </c>
      <c r="F439" s="20">
        <v>0.83750000000000002</v>
      </c>
      <c r="G439" s="20" t="s">
        <v>817</v>
      </c>
      <c r="H439" s="19">
        <v>2017</v>
      </c>
      <c r="I439" s="11" t="s">
        <v>42</v>
      </c>
    </row>
    <row r="440" spans="1:9" x14ac:dyDescent="0.25">
      <c r="A440" s="21" t="s">
        <v>813</v>
      </c>
      <c r="B440" s="10" t="s">
        <v>540</v>
      </c>
      <c r="C440" s="10" t="s">
        <v>541</v>
      </c>
      <c r="D440" s="11" t="s">
        <v>814</v>
      </c>
      <c r="E440" s="11" t="s">
        <v>815</v>
      </c>
      <c r="F440" s="20">
        <v>0.90969999999999995</v>
      </c>
      <c r="G440" s="20" t="s">
        <v>817</v>
      </c>
      <c r="H440" s="19">
        <v>2017</v>
      </c>
      <c r="I440" s="11" t="s">
        <v>42</v>
      </c>
    </row>
    <row r="441" spans="1:9" x14ac:dyDescent="0.25">
      <c r="A441" s="22" t="s">
        <v>813</v>
      </c>
      <c r="B441" s="2" t="s">
        <v>927</v>
      </c>
      <c r="C441" s="13" t="s">
        <v>321</v>
      </c>
      <c r="D441" s="11" t="s">
        <v>814</v>
      </c>
      <c r="E441" s="11" t="s">
        <v>815</v>
      </c>
      <c r="F441" s="14" t="s">
        <v>816</v>
      </c>
      <c r="G441" s="14">
        <v>1</v>
      </c>
      <c r="H441" s="19">
        <v>2017</v>
      </c>
      <c r="I441" s="12" t="s">
        <v>761</v>
      </c>
    </row>
    <row r="442" spans="1:9" x14ac:dyDescent="0.25">
      <c r="A442" s="22" t="s">
        <v>813</v>
      </c>
      <c r="B442" s="37" t="s">
        <v>920</v>
      </c>
      <c r="C442" s="13" t="s">
        <v>924</v>
      </c>
      <c r="D442" s="11" t="s">
        <v>814</v>
      </c>
      <c r="E442" s="11" t="s">
        <v>815</v>
      </c>
      <c r="F442" s="14" t="s">
        <v>816</v>
      </c>
      <c r="G442" s="14">
        <v>1</v>
      </c>
      <c r="H442" s="19">
        <v>2017</v>
      </c>
      <c r="I442" s="12" t="s">
        <v>761</v>
      </c>
    </row>
    <row r="443" spans="1:9" x14ac:dyDescent="0.25">
      <c r="A443" s="22" t="s">
        <v>813</v>
      </c>
      <c r="B443" s="2" t="s">
        <v>906</v>
      </c>
      <c r="C443" s="13" t="s">
        <v>907</v>
      </c>
      <c r="D443" s="11" t="s">
        <v>814</v>
      </c>
      <c r="E443" s="11" t="s">
        <v>815</v>
      </c>
      <c r="F443" s="14">
        <v>1</v>
      </c>
      <c r="G443" s="14">
        <v>1</v>
      </c>
      <c r="H443" s="19">
        <v>2017</v>
      </c>
      <c r="I443" s="12" t="s">
        <v>761</v>
      </c>
    </row>
    <row r="444" spans="1:9" x14ac:dyDescent="0.25">
      <c r="A444" s="21">
        <v>9991239</v>
      </c>
      <c r="B444" s="10" t="s">
        <v>542</v>
      </c>
      <c r="C444" s="10" t="s">
        <v>201</v>
      </c>
      <c r="D444" s="11" t="s">
        <v>814</v>
      </c>
      <c r="E444" s="11" t="s">
        <v>815</v>
      </c>
      <c r="F444" s="20">
        <v>0.93320000000000003</v>
      </c>
      <c r="G444" s="20" t="s">
        <v>817</v>
      </c>
      <c r="H444" s="19">
        <v>2017</v>
      </c>
      <c r="I444" s="11" t="s">
        <v>42</v>
      </c>
    </row>
    <row r="445" spans="1:9" x14ac:dyDescent="0.25">
      <c r="A445" s="21">
        <v>3028</v>
      </c>
      <c r="B445" s="10" t="s">
        <v>543</v>
      </c>
      <c r="C445" s="10" t="s">
        <v>343</v>
      </c>
      <c r="D445" s="11" t="s">
        <v>814</v>
      </c>
      <c r="E445" s="11" t="s">
        <v>815</v>
      </c>
      <c r="F445" s="20">
        <v>0.83450000000000002</v>
      </c>
      <c r="G445" s="20" t="s">
        <v>817</v>
      </c>
      <c r="H445" s="19">
        <v>2017</v>
      </c>
      <c r="I445" s="11" t="s">
        <v>42</v>
      </c>
    </row>
    <row r="446" spans="1:9" x14ac:dyDescent="0.25">
      <c r="A446" s="22" t="s">
        <v>813</v>
      </c>
      <c r="B446" s="37" t="s">
        <v>922</v>
      </c>
      <c r="C446" s="13" t="s">
        <v>925</v>
      </c>
      <c r="D446" s="11" t="s">
        <v>814</v>
      </c>
      <c r="E446" s="11" t="s">
        <v>815</v>
      </c>
      <c r="F446" s="14" t="s">
        <v>816</v>
      </c>
      <c r="G446" s="14">
        <v>1</v>
      </c>
      <c r="H446" s="19">
        <v>2017</v>
      </c>
      <c r="I446" s="12" t="s">
        <v>761</v>
      </c>
    </row>
    <row r="447" spans="1:9" x14ac:dyDescent="0.25">
      <c r="A447" s="21">
        <v>690</v>
      </c>
      <c r="B447" s="10" t="s">
        <v>544</v>
      </c>
      <c r="C447" s="10" t="s">
        <v>166</v>
      </c>
      <c r="D447" s="11" t="s">
        <v>814</v>
      </c>
      <c r="E447" s="11" t="s">
        <v>815</v>
      </c>
      <c r="F447" s="20">
        <v>0.90680000000000005</v>
      </c>
      <c r="G447" s="20" t="s">
        <v>817</v>
      </c>
      <c r="H447" s="19">
        <v>2017</v>
      </c>
      <c r="I447" s="11" t="s">
        <v>42</v>
      </c>
    </row>
    <row r="448" spans="1:9" x14ac:dyDescent="0.25">
      <c r="A448" s="21">
        <v>2290</v>
      </c>
      <c r="B448" s="10" t="s">
        <v>545</v>
      </c>
      <c r="C448" s="10" t="s">
        <v>145</v>
      </c>
      <c r="D448" s="11" t="s">
        <v>814</v>
      </c>
      <c r="E448" s="11" t="s">
        <v>815</v>
      </c>
      <c r="F448" s="20">
        <v>0.84379999999999999</v>
      </c>
      <c r="G448" s="20" t="s">
        <v>817</v>
      </c>
      <c r="H448" s="19">
        <v>2017</v>
      </c>
      <c r="I448" s="11" t="s">
        <v>42</v>
      </c>
    </row>
    <row r="449" spans="1:9" x14ac:dyDescent="0.25">
      <c r="A449" s="21">
        <v>1151</v>
      </c>
      <c r="B449" s="10" t="s">
        <v>546</v>
      </c>
      <c r="C449" s="10" t="s">
        <v>94</v>
      </c>
      <c r="D449" s="11" t="s">
        <v>814</v>
      </c>
      <c r="E449" s="11" t="s">
        <v>815</v>
      </c>
      <c r="F449" s="20">
        <v>0.81850000000000001</v>
      </c>
      <c r="G449" s="20" t="s">
        <v>817</v>
      </c>
      <c r="H449" s="19">
        <v>2017</v>
      </c>
      <c r="I449" s="11" t="s">
        <v>42</v>
      </c>
    </row>
    <row r="450" spans="1:9" x14ac:dyDescent="0.25">
      <c r="A450" s="21">
        <v>3522</v>
      </c>
      <c r="B450" s="10" t="s">
        <v>547</v>
      </c>
      <c r="C450" s="10" t="s">
        <v>34</v>
      </c>
      <c r="D450" s="11" t="s">
        <v>814</v>
      </c>
      <c r="E450" s="11" t="s">
        <v>815</v>
      </c>
      <c r="F450" s="20">
        <v>0.91020000000000001</v>
      </c>
      <c r="G450" s="20" t="s">
        <v>817</v>
      </c>
      <c r="H450" s="19">
        <v>2017</v>
      </c>
      <c r="I450" s="11" t="s">
        <v>42</v>
      </c>
    </row>
    <row r="451" spans="1:9" x14ac:dyDescent="0.25">
      <c r="A451" s="21">
        <v>9991006</v>
      </c>
      <c r="B451" s="10" t="s">
        <v>548</v>
      </c>
      <c r="C451" s="10" t="s">
        <v>404</v>
      </c>
      <c r="D451" s="11" t="s">
        <v>814</v>
      </c>
      <c r="E451" s="11" t="s">
        <v>815</v>
      </c>
      <c r="F451" s="20">
        <v>0.77549999999999997</v>
      </c>
      <c r="G451" s="20" t="s">
        <v>817</v>
      </c>
      <c r="H451" s="19">
        <v>2017</v>
      </c>
      <c r="I451" s="11" t="s">
        <v>42</v>
      </c>
    </row>
    <row r="452" spans="1:9" x14ac:dyDescent="0.25">
      <c r="A452" s="22">
        <v>1291</v>
      </c>
      <c r="B452" s="2" t="s">
        <v>875</v>
      </c>
      <c r="C452" s="13" t="s">
        <v>129</v>
      </c>
      <c r="D452" s="11" t="s">
        <v>814</v>
      </c>
      <c r="E452" s="11" t="s">
        <v>815</v>
      </c>
      <c r="F452" s="14" t="s">
        <v>816</v>
      </c>
      <c r="G452" s="14">
        <v>1</v>
      </c>
      <c r="H452" s="19">
        <v>2017</v>
      </c>
      <c r="I452" s="12" t="s">
        <v>761</v>
      </c>
    </row>
    <row r="453" spans="1:9" x14ac:dyDescent="0.25">
      <c r="A453" s="21">
        <v>9991026</v>
      </c>
      <c r="B453" s="10" t="s">
        <v>549</v>
      </c>
      <c r="C453" s="10" t="s">
        <v>294</v>
      </c>
      <c r="D453" s="11" t="s">
        <v>814</v>
      </c>
      <c r="E453" s="11" t="s">
        <v>815</v>
      </c>
      <c r="F453" s="20">
        <v>0.82010000000000005</v>
      </c>
      <c r="G453" s="20" t="s">
        <v>817</v>
      </c>
      <c r="H453" s="19">
        <v>2017</v>
      </c>
      <c r="I453" s="11" t="s">
        <v>42</v>
      </c>
    </row>
    <row r="454" spans="1:9" x14ac:dyDescent="0.25">
      <c r="A454" s="21">
        <v>2079</v>
      </c>
      <c r="B454" s="10" t="s">
        <v>550</v>
      </c>
      <c r="C454" s="10" t="s">
        <v>551</v>
      </c>
      <c r="D454" s="11" t="s">
        <v>814</v>
      </c>
      <c r="E454" s="11" t="s">
        <v>815</v>
      </c>
      <c r="F454" s="20">
        <v>0.996</v>
      </c>
      <c r="G454" s="20" t="s">
        <v>817</v>
      </c>
      <c r="H454" s="19">
        <v>2017</v>
      </c>
      <c r="I454" s="11" t="s">
        <v>42</v>
      </c>
    </row>
    <row r="455" spans="1:9" x14ac:dyDescent="0.25">
      <c r="A455" s="21">
        <v>618</v>
      </c>
      <c r="B455" s="10" t="s">
        <v>552</v>
      </c>
      <c r="C455" s="10" t="s">
        <v>225</v>
      </c>
      <c r="D455" s="11" t="s">
        <v>814</v>
      </c>
      <c r="E455" s="11" t="s">
        <v>815</v>
      </c>
      <c r="F455" s="20">
        <v>0.80220000000000002</v>
      </c>
      <c r="G455" s="20" t="s">
        <v>817</v>
      </c>
      <c r="H455" s="19">
        <v>2017</v>
      </c>
      <c r="I455" s="11" t="s">
        <v>42</v>
      </c>
    </row>
    <row r="456" spans="1:9" x14ac:dyDescent="0.25">
      <c r="A456" s="21" t="s">
        <v>813</v>
      </c>
      <c r="B456" s="10" t="s">
        <v>553</v>
      </c>
      <c r="C456" s="10" t="s">
        <v>157</v>
      </c>
      <c r="D456" s="11" t="s">
        <v>814</v>
      </c>
      <c r="E456" s="11" t="s">
        <v>815</v>
      </c>
      <c r="F456" s="20">
        <v>0.80130000000000001</v>
      </c>
      <c r="G456" s="20" t="s">
        <v>817</v>
      </c>
      <c r="H456" s="19">
        <v>2017</v>
      </c>
      <c r="I456" s="11" t="s">
        <v>42</v>
      </c>
    </row>
    <row r="457" spans="1:9" x14ac:dyDescent="0.25">
      <c r="A457" s="21">
        <v>1147</v>
      </c>
      <c r="B457" s="10" t="s">
        <v>733</v>
      </c>
      <c r="C457" s="10" t="s">
        <v>129</v>
      </c>
      <c r="D457" s="11" t="s">
        <v>814</v>
      </c>
      <c r="E457" s="11" t="s">
        <v>815</v>
      </c>
      <c r="F457" s="20">
        <v>0.80679999999999996</v>
      </c>
      <c r="G457" s="20" t="s">
        <v>817</v>
      </c>
      <c r="H457" s="19">
        <v>2017</v>
      </c>
      <c r="I457" s="11" t="s">
        <v>42</v>
      </c>
    </row>
    <row r="458" spans="1:9" x14ac:dyDescent="0.25">
      <c r="A458" s="21">
        <v>9991028</v>
      </c>
      <c r="B458" s="10" t="s">
        <v>554</v>
      </c>
      <c r="C458" s="10" t="s">
        <v>157</v>
      </c>
      <c r="D458" s="11" t="s">
        <v>814</v>
      </c>
      <c r="E458" s="11" t="s">
        <v>815</v>
      </c>
      <c r="F458" s="20">
        <v>1.8452999999999999</v>
      </c>
      <c r="G458" s="20" t="s">
        <v>817</v>
      </c>
      <c r="H458" s="19">
        <v>2017</v>
      </c>
      <c r="I458" s="11" t="s">
        <v>42</v>
      </c>
    </row>
    <row r="459" spans="1:9" x14ac:dyDescent="0.25">
      <c r="A459" s="21">
        <v>1025</v>
      </c>
      <c r="B459" s="10" t="s">
        <v>734</v>
      </c>
      <c r="C459" s="10" t="s">
        <v>152</v>
      </c>
      <c r="D459" s="11" t="s">
        <v>814</v>
      </c>
      <c r="E459" s="11" t="s">
        <v>815</v>
      </c>
      <c r="F459" s="20">
        <v>0.9607</v>
      </c>
      <c r="G459" s="20" t="s">
        <v>817</v>
      </c>
      <c r="H459" s="19">
        <v>2017</v>
      </c>
      <c r="I459" s="11" t="s">
        <v>42</v>
      </c>
    </row>
    <row r="460" spans="1:9" x14ac:dyDescent="0.25">
      <c r="A460" s="21">
        <v>2446</v>
      </c>
      <c r="B460" s="10" t="s">
        <v>555</v>
      </c>
      <c r="C460" s="10" t="s">
        <v>556</v>
      </c>
      <c r="D460" s="11" t="s">
        <v>814</v>
      </c>
      <c r="E460" s="11" t="s">
        <v>815</v>
      </c>
      <c r="F460" s="20">
        <v>1.0017</v>
      </c>
      <c r="G460" s="20" t="s">
        <v>817</v>
      </c>
      <c r="H460" s="19">
        <v>2017</v>
      </c>
      <c r="I460" s="11" t="s">
        <v>42</v>
      </c>
    </row>
    <row r="461" spans="1:9" x14ac:dyDescent="0.25">
      <c r="A461" s="21">
        <v>9991183</v>
      </c>
      <c r="B461" s="10" t="s">
        <v>557</v>
      </c>
      <c r="C461" s="10" t="s">
        <v>186</v>
      </c>
      <c r="D461" s="11" t="s">
        <v>814</v>
      </c>
      <c r="E461" s="11" t="s">
        <v>815</v>
      </c>
      <c r="F461" s="20">
        <v>0.82640000000000002</v>
      </c>
      <c r="G461" s="20" t="s">
        <v>817</v>
      </c>
      <c r="H461" s="19">
        <v>2017</v>
      </c>
      <c r="I461" s="11" t="s">
        <v>42</v>
      </c>
    </row>
    <row r="462" spans="1:9" x14ac:dyDescent="0.25">
      <c r="A462" s="21" t="s">
        <v>813</v>
      </c>
      <c r="B462" s="10" t="s">
        <v>558</v>
      </c>
      <c r="C462" s="10" t="s">
        <v>145</v>
      </c>
      <c r="D462" s="11" t="s">
        <v>814</v>
      </c>
      <c r="E462" s="11" t="s">
        <v>815</v>
      </c>
      <c r="F462" s="20">
        <v>0.84799999999999998</v>
      </c>
      <c r="G462" s="20" t="s">
        <v>817</v>
      </c>
      <c r="H462" s="19">
        <v>2017</v>
      </c>
      <c r="I462" s="11" t="s">
        <v>42</v>
      </c>
    </row>
    <row r="463" spans="1:9" x14ac:dyDescent="0.25">
      <c r="A463" s="21">
        <v>9991064</v>
      </c>
      <c r="B463" s="10" t="s">
        <v>559</v>
      </c>
      <c r="C463" s="10" t="s">
        <v>107</v>
      </c>
      <c r="D463" s="11" t="s">
        <v>814</v>
      </c>
      <c r="E463" s="11" t="s">
        <v>815</v>
      </c>
      <c r="F463" s="20">
        <v>0.79259999999999997</v>
      </c>
      <c r="G463" s="20" t="s">
        <v>817</v>
      </c>
      <c r="H463" s="19">
        <v>2017</v>
      </c>
      <c r="I463" s="11" t="s">
        <v>42</v>
      </c>
    </row>
    <row r="464" spans="1:9" x14ac:dyDescent="0.25">
      <c r="A464" s="21">
        <v>9991214</v>
      </c>
      <c r="B464" s="10" t="s">
        <v>560</v>
      </c>
      <c r="C464" s="10" t="s">
        <v>157</v>
      </c>
      <c r="D464" s="11" t="s">
        <v>814</v>
      </c>
      <c r="E464" s="11" t="s">
        <v>815</v>
      </c>
      <c r="F464" s="20">
        <v>1.8419000000000001</v>
      </c>
      <c r="G464" s="20" t="s">
        <v>817</v>
      </c>
      <c r="H464" s="19">
        <v>2017</v>
      </c>
      <c r="I464" s="11" t="s">
        <v>42</v>
      </c>
    </row>
    <row r="465" spans="1:9" x14ac:dyDescent="0.25">
      <c r="A465" s="21">
        <v>3492</v>
      </c>
      <c r="B465" s="10" t="s">
        <v>561</v>
      </c>
      <c r="C465" s="10" t="s">
        <v>246</v>
      </c>
      <c r="D465" s="11" t="s">
        <v>814</v>
      </c>
      <c r="E465" s="11" t="s">
        <v>815</v>
      </c>
      <c r="F465" s="20">
        <v>0.93569999999999998</v>
      </c>
      <c r="G465" s="20" t="s">
        <v>817</v>
      </c>
      <c r="H465" s="19">
        <v>2017</v>
      </c>
      <c r="I465" s="11" t="s">
        <v>42</v>
      </c>
    </row>
    <row r="466" spans="1:9" x14ac:dyDescent="0.25">
      <c r="A466" s="22">
        <v>2242</v>
      </c>
      <c r="B466" s="13" t="s">
        <v>75</v>
      </c>
      <c r="C466" s="13" t="s">
        <v>76</v>
      </c>
      <c r="D466" s="14">
        <v>0.92169999999999996</v>
      </c>
      <c r="E466" s="15" t="s">
        <v>815</v>
      </c>
      <c r="F466" s="14">
        <v>0.97819999999999996</v>
      </c>
      <c r="G466" s="14" t="s">
        <v>817</v>
      </c>
      <c r="H466" s="12">
        <v>2017</v>
      </c>
      <c r="I466" s="12" t="s">
        <v>742</v>
      </c>
    </row>
    <row r="467" spans="1:9" x14ac:dyDescent="0.25">
      <c r="A467" s="21">
        <v>1850</v>
      </c>
      <c r="B467" s="10" t="s">
        <v>562</v>
      </c>
      <c r="C467" s="10" t="s">
        <v>148</v>
      </c>
      <c r="D467" s="11" t="s">
        <v>814</v>
      </c>
      <c r="E467" s="11" t="s">
        <v>815</v>
      </c>
      <c r="F467" s="20">
        <v>1.0155000000000001</v>
      </c>
      <c r="G467" s="20" t="s">
        <v>817</v>
      </c>
      <c r="H467" s="19">
        <v>2017</v>
      </c>
      <c r="I467" s="11" t="s">
        <v>42</v>
      </c>
    </row>
    <row r="468" spans="1:9" x14ac:dyDescent="0.25">
      <c r="A468" s="21">
        <v>2177</v>
      </c>
      <c r="B468" s="10" t="s">
        <v>563</v>
      </c>
      <c r="C468" s="10" t="s">
        <v>135</v>
      </c>
      <c r="D468" s="11" t="s">
        <v>814</v>
      </c>
      <c r="E468" s="11" t="s">
        <v>815</v>
      </c>
      <c r="F468" s="20">
        <v>0.84630000000000005</v>
      </c>
      <c r="G468" s="20" t="s">
        <v>817</v>
      </c>
      <c r="H468" s="19">
        <v>2017</v>
      </c>
      <c r="I468" s="11" t="s">
        <v>42</v>
      </c>
    </row>
    <row r="469" spans="1:9" x14ac:dyDescent="0.25">
      <c r="A469" s="21" t="s">
        <v>813</v>
      </c>
      <c r="B469" s="10" t="s">
        <v>564</v>
      </c>
      <c r="C469" s="10" t="s">
        <v>565</v>
      </c>
      <c r="D469" s="11" t="s">
        <v>814</v>
      </c>
      <c r="E469" s="11" t="s">
        <v>815</v>
      </c>
      <c r="F469" s="20">
        <v>1.1688000000000001</v>
      </c>
      <c r="G469" s="20" t="s">
        <v>817</v>
      </c>
      <c r="H469" s="19">
        <v>2017</v>
      </c>
      <c r="I469" s="11" t="s">
        <v>42</v>
      </c>
    </row>
    <row r="470" spans="1:9" x14ac:dyDescent="0.25">
      <c r="A470" s="21">
        <v>3</v>
      </c>
      <c r="B470" s="10" t="s">
        <v>566</v>
      </c>
      <c r="C470" s="10" t="s">
        <v>323</v>
      </c>
      <c r="D470" s="11" t="s">
        <v>814</v>
      </c>
      <c r="E470" s="11" t="s">
        <v>815</v>
      </c>
      <c r="F470" s="20">
        <v>0.80930000000000002</v>
      </c>
      <c r="G470" s="20" t="s">
        <v>817</v>
      </c>
      <c r="H470" s="19">
        <v>2017</v>
      </c>
      <c r="I470" s="11" t="s">
        <v>42</v>
      </c>
    </row>
    <row r="471" spans="1:9" x14ac:dyDescent="0.25">
      <c r="A471" s="21">
        <v>3509</v>
      </c>
      <c r="B471" s="10" t="s">
        <v>735</v>
      </c>
      <c r="C471" s="10" t="s">
        <v>567</v>
      </c>
      <c r="D471" s="11" t="s">
        <v>814</v>
      </c>
      <c r="E471" s="11" t="s">
        <v>815</v>
      </c>
      <c r="F471" s="20">
        <v>0.88270000000000004</v>
      </c>
      <c r="G471" s="20" t="s">
        <v>817</v>
      </c>
      <c r="H471" s="19">
        <v>2017</v>
      </c>
      <c r="I471" s="11" t="s">
        <v>42</v>
      </c>
    </row>
    <row r="472" spans="1:9" x14ac:dyDescent="0.25">
      <c r="A472" s="22" t="s">
        <v>813</v>
      </c>
      <c r="B472" s="2" t="s">
        <v>915</v>
      </c>
      <c r="C472" s="13" t="s">
        <v>810</v>
      </c>
      <c r="D472" s="11" t="s">
        <v>814</v>
      </c>
      <c r="E472" s="11" t="s">
        <v>815</v>
      </c>
      <c r="F472" s="14" t="s">
        <v>816</v>
      </c>
      <c r="G472" s="14">
        <v>1</v>
      </c>
      <c r="H472" s="19">
        <v>2017</v>
      </c>
      <c r="I472" s="12" t="s">
        <v>761</v>
      </c>
    </row>
    <row r="473" spans="1:9" x14ac:dyDescent="0.25">
      <c r="A473" s="21">
        <v>3619</v>
      </c>
      <c r="B473" s="10" t="s">
        <v>736</v>
      </c>
      <c r="C473" s="10" t="s">
        <v>568</v>
      </c>
      <c r="D473" s="11" t="s">
        <v>814</v>
      </c>
      <c r="E473" s="11" t="s">
        <v>815</v>
      </c>
      <c r="F473" s="20">
        <v>0.84650000000000003</v>
      </c>
      <c r="G473" s="20" t="s">
        <v>817</v>
      </c>
      <c r="H473" s="19">
        <v>2017</v>
      </c>
      <c r="I473" s="11" t="s">
        <v>42</v>
      </c>
    </row>
    <row r="474" spans="1:9" x14ac:dyDescent="0.25">
      <c r="A474" s="22">
        <v>2240</v>
      </c>
      <c r="B474" s="2" t="s">
        <v>767</v>
      </c>
      <c r="C474" s="10" t="s">
        <v>899</v>
      </c>
      <c r="D474" s="11" t="s">
        <v>814</v>
      </c>
      <c r="E474" s="11" t="s">
        <v>815</v>
      </c>
      <c r="F474" s="14" t="s">
        <v>816</v>
      </c>
      <c r="G474" s="14">
        <v>1</v>
      </c>
      <c r="H474" s="19">
        <v>2017</v>
      </c>
      <c r="I474" s="12" t="s">
        <v>761</v>
      </c>
    </row>
    <row r="475" spans="1:9" x14ac:dyDescent="0.25">
      <c r="A475" s="21">
        <v>888</v>
      </c>
      <c r="B475" s="10" t="s">
        <v>569</v>
      </c>
      <c r="C475" s="10" t="s">
        <v>570</v>
      </c>
      <c r="D475" s="11" t="s">
        <v>814</v>
      </c>
      <c r="E475" s="11" t="s">
        <v>815</v>
      </c>
      <c r="F475" s="20">
        <v>0.92500000000000004</v>
      </c>
      <c r="G475" s="20" t="s">
        <v>817</v>
      </c>
      <c r="H475" s="19">
        <v>2017</v>
      </c>
      <c r="I475" s="11" t="s">
        <v>42</v>
      </c>
    </row>
    <row r="476" spans="1:9" x14ac:dyDescent="0.25">
      <c r="A476" s="22">
        <v>2192</v>
      </c>
      <c r="B476" s="13" t="s">
        <v>77</v>
      </c>
      <c r="C476" s="13" t="s">
        <v>78</v>
      </c>
      <c r="D476" s="14">
        <v>1.1874</v>
      </c>
      <c r="E476" s="15" t="s">
        <v>815</v>
      </c>
      <c r="F476" s="14" t="s">
        <v>816</v>
      </c>
      <c r="G476" s="14" t="s">
        <v>817</v>
      </c>
      <c r="H476" s="12">
        <v>2017</v>
      </c>
      <c r="I476" s="12" t="s">
        <v>96</v>
      </c>
    </row>
    <row r="477" spans="1:9" x14ac:dyDescent="0.25">
      <c r="A477" s="22" t="s">
        <v>813</v>
      </c>
      <c r="B477" s="2" t="s">
        <v>770</v>
      </c>
      <c r="C477" s="13" t="s">
        <v>28</v>
      </c>
      <c r="D477" s="11" t="s">
        <v>814</v>
      </c>
      <c r="E477" s="11" t="s">
        <v>815</v>
      </c>
      <c r="F477" s="14" t="s">
        <v>816</v>
      </c>
      <c r="G477" s="14">
        <v>1</v>
      </c>
      <c r="H477" s="19">
        <v>2017</v>
      </c>
      <c r="I477" s="12" t="s">
        <v>761</v>
      </c>
    </row>
    <row r="478" spans="1:9" x14ac:dyDescent="0.25">
      <c r="A478" s="21">
        <v>3783</v>
      </c>
      <c r="B478" s="10" t="s">
        <v>571</v>
      </c>
      <c r="C478" s="10" t="s">
        <v>122</v>
      </c>
      <c r="D478" s="11" t="s">
        <v>814</v>
      </c>
      <c r="E478" s="11" t="s">
        <v>815</v>
      </c>
      <c r="F478" s="20">
        <v>0.82040000000000002</v>
      </c>
      <c r="G478" s="20" t="s">
        <v>817</v>
      </c>
      <c r="H478" s="19">
        <v>2017</v>
      </c>
      <c r="I478" s="11" t="s">
        <v>42</v>
      </c>
    </row>
    <row r="479" spans="1:9" x14ac:dyDescent="0.25">
      <c r="A479" s="22">
        <v>2252</v>
      </c>
      <c r="B479" s="2" t="s">
        <v>893</v>
      </c>
      <c r="C479" s="13" t="s">
        <v>28</v>
      </c>
      <c r="D479" s="11" t="s">
        <v>814</v>
      </c>
      <c r="E479" s="11" t="s">
        <v>815</v>
      </c>
      <c r="F479" s="14" t="s">
        <v>816</v>
      </c>
      <c r="G479" s="14">
        <v>1</v>
      </c>
      <c r="H479" s="19">
        <v>2017</v>
      </c>
      <c r="I479" s="12" t="s">
        <v>761</v>
      </c>
    </row>
    <row r="480" spans="1:9" x14ac:dyDescent="0.25">
      <c r="A480" s="22">
        <v>2477</v>
      </c>
      <c r="B480" s="13" t="s">
        <v>79</v>
      </c>
      <c r="C480" s="13" t="s">
        <v>80</v>
      </c>
      <c r="D480" s="14">
        <v>1</v>
      </c>
      <c r="E480" s="15" t="s">
        <v>815</v>
      </c>
      <c r="F480" s="14" t="s">
        <v>816</v>
      </c>
      <c r="G480" s="14">
        <v>1</v>
      </c>
      <c r="H480" s="12">
        <v>2017</v>
      </c>
      <c r="I480" s="12" t="s">
        <v>96</v>
      </c>
    </row>
    <row r="481" spans="1:9" x14ac:dyDescent="0.25">
      <c r="A481" s="22">
        <v>4</v>
      </c>
      <c r="B481" s="2" t="s">
        <v>896</v>
      </c>
      <c r="C481" s="13" t="s">
        <v>898</v>
      </c>
      <c r="D481" s="11" t="s">
        <v>814</v>
      </c>
      <c r="E481" s="11" t="s">
        <v>815</v>
      </c>
      <c r="F481" s="14" t="s">
        <v>816</v>
      </c>
      <c r="G481" s="14">
        <v>1</v>
      </c>
      <c r="H481" s="19">
        <v>2017</v>
      </c>
      <c r="I481" s="12" t="s">
        <v>761</v>
      </c>
    </row>
    <row r="482" spans="1:9" x14ac:dyDescent="0.25">
      <c r="A482" s="22">
        <v>2275</v>
      </c>
      <c r="B482" s="13" t="s">
        <v>81</v>
      </c>
      <c r="C482" s="13" t="s">
        <v>82</v>
      </c>
      <c r="D482" s="14" t="s">
        <v>814</v>
      </c>
      <c r="E482" s="15">
        <v>1.1830000000000001</v>
      </c>
      <c r="F482" s="14">
        <v>1.1685000000000001</v>
      </c>
      <c r="G482" s="14" t="s">
        <v>817</v>
      </c>
      <c r="H482" s="12">
        <v>2017</v>
      </c>
      <c r="I482" s="12" t="s">
        <v>742</v>
      </c>
    </row>
    <row r="483" spans="1:9" x14ac:dyDescent="0.25">
      <c r="A483" s="21">
        <v>177</v>
      </c>
      <c r="B483" s="10" t="s">
        <v>572</v>
      </c>
      <c r="C483" s="10" t="s">
        <v>573</v>
      </c>
      <c r="D483" s="11" t="s">
        <v>814</v>
      </c>
      <c r="E483" s="11" t="s">
        <v>815</v>
      </c>
      <c r="F483" s="20">
        <v>1.0172000000000001</v>
      </c>
      <c r="G483" s="20" t="s">
        <v>817</v>
      </c>
      <c r="H483" s="19">
        <v>2017</v>
      </c>
      <c r="I483" s="11" t="s">
        <v>42</v>
      </c>
    </row>
    <row r="484" spans="1:9" x14ac:dyDescent="0.25">
      <c r="A484" s="21" t="s">
        <v>813</v>
      </c>
      <c r="B484" s="10" t="s">
        <v>574</v>
      </c>
      <c r="C484" s="10" t="s">
        <v>94</v>
      </c>
      <c r="D484" s="11" t="s">
        <v>814</v>
      </c>
      <c r="E484" s="11" t="s">
        <v>815</v>
      </c>
      <c r="F484" s="20">
        <v>0.83</v>
      </c>
      <c r="G484" s="20" t="s">
        <v>817</v>
      </c>
      <c r="H484" s="19">
        <v>2017</v>
      </c>
      <c r="I484" s="11" t="s">
        <v>42</v>
      </c>
    </row>
    <row r="485" spans="1:9" x14ac:dyDescent="0.25">
      <c r="A485" s="21">
        <v>3274</v>
      </c>
      <c r="B485" s="10" t="s">
        <v>575</v>
      </c>
      <c r="C485" s="10" t="s">
        <v>281</v>
      </c>
      <c r="D485" s="11" t="s">
        <v>814</v>
      </c>
      <c r="E485" s="11" t="s">
        <v>815</v>
      </c>
      <c r="F485" s="20">
        <v>0.83509999999999995</v>
      </c>
      <c r="G485" s="20" t="s">
        <v>817</v>
      </c>
      <c r="H485" s="19">
        <v>2017</v>
      </c>
      <c r="I485" s="11" t="s">
        <v>42</v>
      </c>
    </row>
    <row r="486" spans="1:9" x14ac:dyDescent="0.25">
      <c r="A486" s="21">
        <v>9991173</v>
      </c>
      <c r="B486" s="10" t="s">
        <v>576</v>
      </c>
      <c r="C486" s="10" t="s">
        <v>23</v>
      </c>
      <c r="D486" s="11" t="s">
        <v>814</v>
      </c>
      <c r="E486" s="11" t="s">
        <v>815</v>
      </c>
      <c r="F486" s="20">
        <v>0.79330000000000001</v>
      </c>
      <c r="G486" s="20" t="s">
        <v>817</v>
      </c>
      <c r="H486" s="19">
        <v>2017</v>
      </c>
      <c r="I486" s="11" t="s">
        <v>42</v>
      </c>
    </row>
    <row r="487" spans="1:9" x14ac:dyDescent="0.25">
      <c r="A487" s="21">
        <v>9991030</v>
      </c>
      <c r="B487" s="10" t="s">
        <v>577</v>
      </c>
      <c r="C487" s="10" t="s">
        <v>23</v>
      </c>
      <c r="D487" s="11" t="s">
        <v>814</v>
      </c>
      <c r="E487" s="11" t="s">
        <v>815</v>
      </c>
      <c r="F487" s="20">
        <v>0.83750000000000002</v>
      </c>
      <c r="G487" s="20" t="s">
        <v>817</v>
      </c>
      <c r="H487" s="19">
        <v>2017</v>
      </c>
      <c r="I487" s="11" t="s">
        <v>42</v>
      </c>
    </row>
    <row r="488" spans="1:9" x14ac:dyDescent="0.25">
      <c r="A488" s="21">
        <v>205</v>
      </c>
      <c r="B488" s="10" t="s">
        <v>578</v>
      </c>
      <c r="C488" s="10" t="s">
        <v>579</v>
      </c>
      <c r="D488" s="11" t="s">
        <v>814</v>
      </c>
      <c r="E488" s="11" t="s">
        <v>815</v>
      </c>
      <c r="F488" s="20">
        <v>0.99429999999999996</v>
      </c>
      <c r="G488" s="20" t="s">
        <v>817</v>
      </c>
      <c r="H488" s="19">
        <v>2017</v>
      </c>
      <c r="I488" s="11" t="s">
        <v>42</v>
      </c>
    </row>
    <row r="489" spans="1:9" x14ac:dyDescent="0.25">
      <c r="A489" s="21">
        <v>1842</v>
      </c>
      <c r="B489" s="10" t="s">
        <v>580</v>
      </c>
      <c r="C489" s="10" t="s">
        <v>129</v>
      </c>
      <c r="D489" s="11" t="s">
        <v>814</v>
      </c>
      <c r="E489" s="11" t="s">
        <v>815</v>
      </c>
      <c r="F489" s="20">
        <v>0.80789999999999995</v>
      </c>
      <c r="G489" s="20" t="s">
        <v>817</v>
      </c>
      <c r="H489" s="19">
        <v>2017</v>
      </c>
      <c r="I489" s="11" t="s">
        <v>42</v>
      </c>
    </row>
    <row r="490" spans="1:9" x14ac:dyDescent="0.25">
      <c r="A490" s="21">
        <v>9</v>
      </c>
      <c r="B490" s="10" t="s">
        <v>581</v>
      </c>
      <c r="C490" s="10" t="s">
        <v>30</v>
      </c>
      <c r="D490" s="11" t="s">
        <v>814</v>
      </c>
      <c r="E490" s="11" t="s">
        <v>815</v>
      </c>
      <c r="F490" s="20">
        <v>0.8498</v>
      </c>
      <c r="G490" s="20" t="s">
        <v>817</v>
      </c>
      <c r="H490" s="19">
        <v>2017</v>
      </c>
      <c r="I490" s="11" t="s">
        <v>42</v>
      </c>
    </row>
    <row r="491" spans="1:9" x14ac:dyDescent="0.25">
      <c r="A491" s="21">
        <v>1620</v>
      </c>
      <c r="B491" s="10" t="s">
        <v>582</v>
      </c>
      <c r="C491" s="10" t="s">
        <v>131</v>
      </c>
      <c r="D491" s="11" t="s">
        <v>814</v>
      </c>
      <c r="E491" s="11" t="s">
        <v>815</v>
      </c>
      <c r="F491" s="20">
        <v>0.96319999999999995</v>
      </c>
      <c r="G491" s="20" t="s">
        <v>817</v>
      </c>
      <c r="H491" s="19">
        <v>2017</v>
      </c>
      <c r="I491" s="11" t="s">
        <v>42</v>
      </c>
    </row>
    <row r="492" spans="1:9" x14ac:dyDescent="0.25">
      <c r="A492" s="21">
        <v>1509</v>
      </c>
      <c r="B492" s="10" t="s">
        <v>583</v>
      </c>
      <c r="C492" s="10" t="s">
        <v>254</v>
      </c>
      <c r="D492" s="11" t="s">
        <v>814</v>
      </c>
      <c r="E492" s="11" t="s">
        <v>815</v>
      </c>
      <c r="F492" s="20">
        <v>0.90100000000000002</v>
      </c>
      <c r="G492" s="20" t="s">
        <v>817</v>
      </c>
      <c r="H492" s="19">
        <v>2017</v>
      </c>
      <c r="I492" s="11" t="s">
        <v>42</v>
      </c>
    </row>
    <row r="493" spans="1:9" x14ac:dyDescent="0.25">
      <c r="A493" s="21">
        <v>1227</v>
      </c>
      <c r="B493" s="10" t="s">
        <v>584</v>
      </c>
      <c r="C493" s="10" t="s">
        <v>355</v>
      </c>
      <c r="D493" s="11" t="s">
        <v>814</v>
      </c>
      <c r="E493" s="11" t="s">
        <v>815</v>
      </c>
      <c r="F493" s="20">
        <v>1.8187</v>
      </c>
      <c r="G493" s="20" t="s">
        <v>817</v>
      </c>
      <c r="H493" s="19">
        <v>2017</v>
      </c>
      <c r="I493" s="11" t="s">
        <v>42</v>
      </c>
    </row>
    <row r="494" spans="1:9" x14ac:dyDescent="0.25">
      <c r="A494" s="21">
        <v>9991066</v>
      </c>
      <c r="B494" s="10" t="s">
        <v>585</v>
      </c>
      <c r="C494" s="10" t="s">
        <v>157</v>
      </c>
      <c r="D494" s="11" t="s">
        <v>814</v>
      </c>
      <c r="E494" s="11" t="s">
        <v>815</v>
      </c>
      <c r="F494" s="20">
        <v>1.8452999999999999</v>
      </c>
      <c r="G494" s="20" t="s">
        <v>817</v>
      </c>
      <c r="H494" s="19">
        <v>2017</v>
      </c>
      <c r="I494" s="11" t="s">
        <v>42</v>
      </c>
    </row>
    <row r="495" spans="1:9" x14ac:dyDescent="0.25">
      <c r="A495" s="21" t="s">
        <v>813</v>
      </c>
      <c r="B495" s="10" t="s">
        <v>586</v>
      </c>
      <c r="C495" s="10" t="s">
        <v>443</v>
      </c>
      <c r="D495" s="11" t="s">
        <v>814</v>
      </c>
      <c r="E495" s="11" t="s">
        <v>815</v>
      </c>
      <c r="F495" s="20">
        <v>1.0901000000000001</v>
      </c>
      <c r="G495" s="20" t="s">
        <v>817</v>
      </c>
      <c r="H495" s="19">
        <v>2017</v>
      </c>
      <c r="I495" s="11" t="s">
        <v>42</v>
      </c>
    </row>
    <row r="496" spans="1:9" x14ac:dyDescent="0.25">
      <c r="A496" s="21">
        <v>3615</v>
      </c>
      <c r="B496" s="10" t="s">
        <v>587</v>
      </c>
      <c r="C496" s="10" t="s">
        <v>588</v>
      </c>
      <c r="D496" s="11" t="s">
        <v>814</v>
      </c>
      <c r="E496" s="11" t="s">
        <v>815</v>
      </c>
      <c r="F496" s="20">
        <v>0.87419999999999998</v>
      </c>
      <c r="G496" s="20" t="s">
        <v>817</v>
      </c>
      <c r="H496" s="19">
        <v>2017</v>
      </c>
      <c r="I496" s="11" t="s">
        <v>42</v>
      </c>
    </row>
    <row r="497" spans="1:9" x14ac:dyDescent="0.25">
      <c r="A497" s="22">
        <v>2541</v>
      </c>
      <c r="B497" s="13" t="s">
        <v>83</v>
      </c>
      <c r="C497" s="13" t="s">
        <v>84</v>
      </c>
      <c r="D497" s="14">
        <v>0.89070000000000005</v>
      </c>
      <c r="E497" s="15" t="s">
        <v>815</v>
      </c>
      <c r="F497" s="14" t="s">
        <v>816</v>
      </c>
      <c r="G497" s="14" t="s">
        <v>817</v>
      </c>
      <c r="H497" s="12">
        <v>2017</v>
      </c>
      <c r="I497" s="12" t="s">
        <v>96</v>
      </c>
    </row>
    <row r="498" spans="1:9" x14ac:dyDescent="0.25">
      <c r="A498" s="22">
        <v>2130</v>
      </c>
      <c r="B498" s="13" t="s">
        <v>85</v>
      </c>
      <c r="C498" s="13" t="s">
        <v>11</v>
      </c>
      <c r="D498" s="14">
        <v>1.0258</v>
      </c>
      <c r="E498" s="15" t="s">
        <v>815</v>
      </c>
      <c r="F498" s="14" t="s">
        <v>816</v>
      </c>
      <c r="G498" s="14" t="s">
        <v>817</v>
      </c>
      <c r="H498" s="12">
        <v>2017</v>
      </c>
      <c r="I498" s="12" t="s">
        <v>96</v>
      </c>
    </row>
    <row r="499" spans="1:9" x14ac:dyDescent="0.25">
      <c r="A499" s="21">
        <v>3231</v>
      </c>
      <c r="B499" s="10" t="s">
        <v>589</v>
      </c>
      <c r="C499" s="10" t="s">
        <v>254</v>
      </c>
      <c r="D499" s="11" t="s">
        <v>814</v>
      </c>
      <c r="E499" s="11" t="s">
        <v>815</v>
      </c>
      <c r="F499" s="20">
        <v>0.86470000000000002</v>
      </c>
      <c r="G499" s="20" t="s">
        <v>817</v>
      </c>
      <c r="H499" s="19">
        <v>2017</v>
      </c>
      <c r="I499" s="11" t="s">
        <v>42</v>
      </c>
    </row>
    <row r="500" spans="1:9" x14ac:dyDescent="0.25">
      <c r="A500" s="21">
        <v>2523</v>
      </c>
      <c r="B500" s="10" t="s">
        <v>590</v>
      </c>
      <c r="C500" s="10" t="s">
        <v>591</v>
      </c>
      <c r="D500" s="11" t="s">
        <v>814</v>
      </c>
      <c r="E500" s="11" t="s">
        <v>815</v>
      </c>
      <c r="F500" s="20">
        <v>0.91920000000000002</v>
      </c>
      <c r="G500" s="20" t="s">
        <v>817</v>
      </c>
      <c r="H500" s="19">
        <v>2017</v>
      </c>
      <c r="I500" s="11" t="s">
        <v>42</v>
      </c>
    </row>
    <row r="501" spans="1:9" x14ac:dyDescent="0.25">
      <c r="A501" s="21">
        <v>3444</v>
      </c>
      <c r="B501" s="10" t="s">
        <v>592</v>
      </c>
      <c r="C501" s="10" t="s">
        <v>593</v>
      </c>
      <c r="D501" s="11" t="s">
        <v>814</v>
      </c>
      <c r="E501" s="11" t="s">
        <v>815</v>
      </c>
      <c r="F501" s="20">
        <v>0.80589999999999995</v>
      </c>
      <c r="G501" s="20" t="s">
        <v>817</v>
      </c>
      <c r="H501" s="19">
        <v>2017</v>
      </c>
      <c r="I501" s="11" t="s">
        <v>42</v>
      </c>
    </row>
    <row r="502" spans="1:9" x14ac:dyDescent="0.25">
      <c r="A502" s="21">
        <v>1647</v>
      </c>
      <c r="B502" s="10" t="s">
        <v>594</v>
      </c>
      <c r="C502" s="10" t="s">
        <v>491</v>
      </c>
      <c r="D502" s="11" t="s">
        <v>814</v>
      </c>
      <c r="E502" s="11" t="s">
        <v>815</v>
      </c>
      <c r="F502" s="20">
        <v>0.84</v>
      </c>
      <c r="G502" s="20" t="s">
        <v>817</v>
      </c>
      <c r="H502" s="19">
        <v>2017</v>
      </c>
      <c r="I502" s="11" t="s">
        <v>42</v>
      </c>
    </row>
    <row r="503" spans="1:9" x14ac:dyDescent="0.25">
      <c r="A503" s="21">
        <v>2512</v>
      </c>
      <c r="B503" s="10" t="s">
        <v>595</v>
      </c>
      <c r="C503" s="10" t="s">
        <v>174</v>
      </c>
      <c r="D503" s="11" t="s">
        <v>814</v>
      </c>
      <c r="E503" s="11" t="s">
        <v>815</v>
      </c>
      <c r="F503" s="20">
        <v>0.92949999999999999</v>
      </c>
      <c r="G503" s="20" t="s">
        <v>817</v>
      </c>
      <c r="H503" s="19">
        <v>2017</v>
      </c>
      <c r="I503" s="11" t="s">
        <v>42</v>
      </c>
    </row>
    <row r="504" spans="1:9" x14ac:dyDescent="0.25">
      <c r="A504" s="21" t="s">
        <v>986</v>
      </c>
      <c r="B504" s="10" t="s">
        <v>596</v>
      </c>
      <c r="C504" s="10" t="s">
        <v>28</v>
      </c>
      <c r="D504" s="11" t="s">
        <v>814</v>
      </c>
      <c r="E504" s="11" t="s">
        <v>815</v>
      </c>
      <c r="F504" s="20" t="s">
        <v>816</v>
      </c>
      <c r="G504" s="20">
        <v>1</v>
      </c>
      <c r="H504" s="19">
        <v>2019</v>
      </c>
      <c r="I504" s="11" t="s">
        <v>47</v>
      </c>
    </row>
    <row r="505" spans="1:9" x14ac:dyDescent="0.25">
      <c r="A505" s="21">
        <v>692</v>
      </c>
      <c r="B505" s="10" t="s">
        <v>597</v>
      </c>
      <c r="C505" s="10" t="s">
        <v>598</v>
      </c>
      <c r="D505" s="11" t="s">
        <v>814</v>
      </c>
      <c r="E505" s="11" t="s">
        <v>815</v>
      </c>
      <c r="F505" s="20">
        <v>0.82530000000000003</v>
      </c>
      <c r="G505" s="20" t="s">
        <v>817</v>
      </c>
      <c r="H505" s="19">
        <v>2017</v>
      </c>
      <c r="I505" s="11" t="s">
        <v>42</v>
      </c>
    </row>
    <row r="506" spans="1:9" x14ac:dyDescent="0.25">
      <c r="A506" s="21">
        <v>1583</v>
      </c>
      <c r="B506" s="10" t="s">
        <v>599</v>
      </c>
      <c r="C506" s="10" t="s">
        <v>131</v>
      </c>
      <c r="D506" s="11" t="s">
        <v>814</v>
      </c>
      <c r="E506" s="11" t="s">
        <v>815</v>
      </c>
      <c r="F506" s="20">
        <v>0.96970000000000001</v>
      </c>
      <c r="G506" s="20" t="s">
        <v>817</v>
      </c>
      <c r="H506" s="19">
        <v>2017</v>
      </c>
      <c r="I506" s="11" t="s">
        <v>42</v>
      </c>
    </row>
    <row r="507" spans="1:9" x14ac:dyDescent="0.25">
      <c r="A507" s="21" t="s">
        <v>813</v>
      </c>
      <c r="B507" s="10" t="s">
        <v>600</v>
      </c>
      <c r="C507" s="10" t="s">
        <v>145</v>
      </c>
      <c r="D507" s="11" t="s">
        <v>814</v>
      </c>
      <c r="E507" s="11" t="s">
        <v>815</v>
      </c>
      <c r="F507" s="20">
        <v>0.8538</v>
      </c>
      <c r="G507" s="20" t="s">
        <v>817</v>
      </c>
      <c r="H507" s="19">
        <v>2017</v>
      </c>
      <c r="I507" s="11" t="s">
        <v>42</v>
      </c>
    </row>
    <row r="508" spans="1:9" x14ac:dyDescent="0.25">
      <c r="A508" s="21">
        <v>13</v>
      </c>
      <c r="B508" s="10" t="s">
        <v>888</v>
      </c>
      <c r="C508" s="10" t="s">
        <v>183</v>
      </c>
      <c r="D508" s="11" t="s">
        <v>814</v>
      </c>
      <c r="E508" s="11" t="s">
        <v>815</v>
      </c>
      <c r="F508" s="20" t="s">
        <v>816</v>
      </c>
      <c r="G508" s="20">
        <v>1</v>
      </c>
      <c r="H508" s="19">
        <v>2017</v>
      </c>
      <c r="I508" s="11" t="s">
        <v>761</v>
      </c>
    </row>
    <row r="509" spans="1:9" x14ac:dyDescent="0.25">
      <c r="A509" s="21">
        <v>37</v>
      </c>
      <c r="B509" s="10" t="s">
        <v>601</v>
      </c>
      <c r="C509" s="10" t="s">
        <v>30</v>
      </c>
      <c r="D509" s="11" t="s">
        <v>814</v>
      </c>
      <c r="E509" s="11" t="s">
        <v>815</v>
      </c>
      <c r="F509" s="20">
        <v>0.85970000000000002</v>
      </c>
      <c r="G509" s="20" t="s">
        <v>817</v>
      </c>
      <c r="H509" s="19">
        <v>2017</v>
      </c>
      <c r="I509" s="11" t="s">
        <v>42</v>
      </c>
    </row>
    <row r="510" spans="1:9" x14ac:dyDescent="0.25">
      <c r="A510" s="21">
        <v>615</v>
      </c>
      <c r="B510" s="10" t="s">
        <v>602</v>
      </c>
      <c r="C510" s="10" t="s">
        <v>109</v>
      </c>
      <c r="D510" s="11" t="s">
        <v>814</v>
      </c>
      <c r="E510" s="11" t="s">
        <v>815</v>
      </c>
      <c r="F510" s="20">
        <v>0.79359999999999997</v>
      </c>
      <c r="G510" s="20" t="s">
        <v>817</v>
      </c>
      <c r="H510" s="19">
        <v>2017</v>
      </c>
      <c r="I510" s="11" t="s">
        <v>42</v>
      </c>
    </row>
    <row r="511" spans="1:9" x14ac:dyDescent="0.25">
      <c r="A511" s="21">
        <v>3525</v>
      </c>
      <c r="B511" s="10" t="s">
        <v>603</v>
      </c>
      <c r="C511" s="10" t="s">
        <v>94</v>
      </c>
      <c r="D511" s="11" t="s">
        <v>814</v>
      </c>
      <c r="E511" s="11" t="s">
        <v>815</v>
      </c>
      <c r="F511" s="20">
        <v>0.83979999999999999</v>
      </c>
      <c r="G511" s="20" t="s">
        <v>817</v>
      </c>
      <c r="H511" s="19">
        <v>2017</v>
      </c>
      <c r="I511" s="11" t="s">
        <v>42</v>
      </c>
    </row>
    <row r="512" spans="1:9" x14ac:dyDescent="0.25">
      <c r="A512" s="21" t="s">
        <v>813</v>
      </c>
      <c r="B512" s="10" t="s">
        <v>604</v>
      </c>
      <c r="C512" s="10" t="s">
        <v>34</v>
      </c>
      <c r="D512" s="11" t="s">
        <v>814</v>
      </c>
      <c r="E512" s="11" t="s">
        <v>815</v>
      </c>
      <c r="F512" s="20">
        <v>0.91139999999999999</v>
      </c>
      <c r="G512" s="20" t="s">
        <v>817</v>
      </c>
      <c r="H512" s="19">
        <v>2017</v>
      </c>
      <c r="I512" s="11" t="s">
        <v>42</v>
      </c>
    </row>
    <row r="513" spans="1:9" x14ac:dyDescent="0.25">
      <c r="A513" s="21">
        <v>958</v>
      </c>
      <c r="B513" s="10" t="s">
        <v>605</v>
      </c>
      <c r="C513" s="10" t="s">
        <v>225</v>
      </c>
      <c r="D513" s="11" t="s">
        <v>814</v>
      </c>
      <c r="E513" s="11" t="s">
        <v>815</v>
      </c>
      <c r="F513" s="20">
        <v>0.80900000000000005</v>
      </c>
      <c r="G513" s="20" t="s">
        <v>817</v>
      </c>
      <c r="H513" s="19">
        <v>2017</v>
      </c>
      <c r="I513" s="11" t="s">
        <v>42</v>
      </c>
    </row>
    <row r="514" spans="1:9" x14ac:dyDescent="0.25">
      <c r="A514" s="22">
        <v>2287</v>
      </c>
      <c r="B514" s="13" t="s">
        <v>86</v>
      </c>
      <c r="C514" s="13" t="s">
        <v>87</v>
      </c>
      <c r="D514" s="14">
        <v>1.2211000000000001</v>
      </c>
      <c r="E514" s="15" t="s">
        <v>815</v>
      </c>
      <c r="F514" s="14" t="s">
        <v>816</v>
      </c>
      <c r="G514" s="14" t="s">
        <v>817</v>
      </c>
      <c r="H514" s="12">
        <v>2017</v>
      </c>
      <c r="I514" s="12" t="s">
        <v>96</v>
      </c>
    </row>
    <row r="515" spans="1:9" x14ac:dyDescent="0.25">
      <c r="A515" s="21">
        <v>1997</v>
      </c>
      <c r="B515" s="10" t="s">
        <v>606</v>
      </c>
      <c r="C515" s="10" t="s">
        <v>166</v>
      </c>
      <c r="D515" s="11" t="s">
        <v>814</v>
      </c>
      <c r="E515" s="11" t="s">
        <v>815</v>
      </c>
      <c r="F515" s="20">
        <v>0.85360000000000003</v>
      </c>
      <c r="G515" s="20" t="s">
        <v>817</v>
      </c>
      <c r="H515" s="19">
        <v>2017</v>
      </c>
      <c r="I515" s="11" t="s">
        <v>42</v>
      </c>
    </row>
    <row r="516" spans="1:9" x14ac:dyDescent="0.25">
      <c r="A516" s="22" t="s">
        <v>813</v>
      </c>
      <c r="B516" s="2" t="s">
        <v>913</v>
      </c>
      <c r="C516" s="13" t="s">
        <v>908</v>
      </c>
      <c r="D516" s="11" t="s">
        <v>814</v>
      </c>
      <c r="E516" s="11" t="s">
        <v>815</v>
      </c>
      <c r="F516" s="14" t="s">
        <v>816</v>
      </c>
      <c r="G516" s="14">
        <v>1</v>
      </c>
      <c r="H516" s="19">
        <v>2017</v>
      </c>
      <c r="I516" s="12" t="s">
        <v>761</v>
      </c>
    </row>
    <row r="517" spans="1:9" x14ac:dyDescent="0.25">
      <c r="A517" s="21">
        <v>1079</v>
      </c>
      <c r="B517" s="10" t="s">
        <v>607</v>
      </c>
      <c r="C517" s="10" t="s">
        <v>225</v>
      </c>
      <c r="D517" s="11" t="s">
        <v>814</v>
      </c>
      <c r="E517" s="11" t="s">
        <v>815</v>
      </c>
      <c r="F517" s="20">
        <v>0.81599999999999995</v>
      </c>
      <c r="G517" s="20" t="s">
        <v>817</v>
      </c>
      <c r="H517" s="19">
        <v>2017</v>
      </c>
      <c r="I517" s="11" t="s">
        <v>42</v>
      </c>
    </row>
    <row r="518" spans="1:9" x14ac:dyDescent="0.25">
      <c r="A518" s="21">
        <v>522</v>
      </c>
      <c r="B518" s="10" t="s">
        <v>608</v>
      </c>
      <c r="C518" s="10" t="s">
        <v>290</v>
      </c>
      <c r="D518" s="11" t="s">
        <v>814</v>
      </c>
      <c r="E518" s="11" t="s">
        <v>815</v>
      </c>
      <c r="F518" s="20">
        <v>0.80430000000000001</v>
      </c>
      <c r="G518" s="20" t="s">
        <v>817</v>
      </c>
      <c r="H518" s="19">
        <v>2017</v>
      </c>
      <c r="I518" s="11" t="s">
        <v>42</v>
      </c>
    </row>
    <row r="519" spans="1:9" x14ac:dyDescent="0.25">
      <c r="A519" s="21">
        <v>3773</v>
      </c>
      <c r="B519" s="10" t="s">
        <v>609</v>
      </c>
      <c r="C519" s="10" t="s">
        <v>119</v>
      </c>
      <c r="D519" s="11" t="s">
        <v>814</v>
      </c>
      <c r="E519" s="11" t="s">
        <v>815</v>
      </c>
      <c r="F519" s="20">
        <v>0.80159999999999998</v>
      </c>
      <c r="G519" s="20" t="s">
        <v>817</v>
      </c>
      <c r="H519" s="19">
        <v>2017</v>
      </c>
      <c r="I519" s="11" t="s">
        <v>42</v>
      </c>
    </row>
    <row r="520" spans="1:9" x14ac:dyDescent="0.25">
      <c r="A520" s="21">
        <v>3511</v>
      </c>
      <c r="B520" s="10" t="s">
        <v>610</v>
      </c>
      <c r="C520" s="10" t="s">
        <v>611</v>
      </c>
      <c r="D520" s="11" t="s">
        <v>814</v>
      </c>
      <c r="E520" s="11" t="s">
        <v>815</v>
      </c>
      <c r="F520" s="20">
        <v>0.78349999999999997</v>
      </c>
      <c r="G520" s="20" t="s">
        <v>817</v>
      </c>
      <c r="H520" s="19">
        <v>2017</v>
      </c>
      <c r="I520" s="11" t="s">
        <v>42</v>
      </c>
    </row>
    <row r="521" spans="1:9" x14ac:dyDescent="0.25">
      <c r="A521" s="21">
        <v>3269</v>
      </c>
      <c r="B521" s="10" t="s">
        <v>612</v>
      </c>
      <c r="C521" s="10" t="s">
        <v>107</v>
      </c>
      <c r="D521" s="11" t="s">
        <v>814</v>
      </c>
      <c r="E521" s="11" t="s">
        <v>815</v>
      </c>
      <c r="F521" s="20">
        <v>0.79249999999999998</v>
      </c>
      <c r="G521" s="20" t="s">
        <v>817</v>
      </c>
      <c r="H521" s="19">
        <v>2017</v>
      </c>
      <c r="I521" s="11" t="s">
        <v>42</v>
      </c>
    </row>
    <row r="522" spans="1:9" x14ac:dyDescent="0.25">
      <c r="A522" s="22">
        <v>31</v>
      </c>
      <c r="B522" s="2" t="s">
        <v>914</v>
      </c>
      <c r="C522" s="10" t="s">
        <v>36</v>
      </c>
      <c r="D522" s="11" t="s">
        <v>814</v>
      </c>
      <c r="E522" s="11" t="s">
        <v>815</v>
      </c>
      <c r="F522" s="14" t="s">
        <v>816</v>
      </c>
      <c r="G522" s="20">
        <v>1</v>
      </c>
      <c r="H522" s="19">
        <v>2017</v>
      </c>
      <c r="I522" s="12" t="s">
        <v>761</v>
      </c>
    </row>
    <row r="523" spans="1:9" x14ac:dyDescent="0.25">
      <c r="A523" s="21">
        <v>3030</v>
      </c>
      <c r="B523" s="10" t="s">
        <v>613</v>
      </c>
      <c r="C523" s="10" t="s">
        <v>614</v>
      </c>
      <c r="D523" s="11" t="s">
        <v>814</v>
      </c>
      <c r="E523" s="11" t="s">
        <v>815</v>
      </c>
      <c r="F523" s="20">
        <v>0.87919999999999998</v>
      </c>
      <c r="G523" s="20" t="s">
        <v>817</v>
      </c>
      <c r="H523" s="19">
        <v>2017</v>
      </c>
      <c r="I523" s="11" t="s">
        <v>42</v>
      </c>
    </row>
    <row r="524" spans="1:9" x14ac:dyDescent="0.25">
      <c r="A524" s="21">
        <v>1228</v>
      </c>
      <c r="B524" s="10" t="s">
        <v>615</v>
      </c>
      <c r="C524" s="10" t="s">
        <v>186</v>
      </c>
      <c r="D524" s="11" t="s">
        <v>814</v>
      </c>
      <c r="E524" s="11" t="s">
        <v>815</v>
      </c>
      <c r="F524" s="20">
        <v>0.84289999999999998</v>
      </c>
      <c r="G524" s="20" t="s">
        <v>817</v>
      </c>
      <c r="H524" s="19">
        <v>2017</v>
      </c>
      <c r="I524" s="11" t="s">
        <v>42</v>
      </c>
    </row>
    <row r="525" spans="1:9" x14ac:dyDescent="0.25">
      <c r="A525" s="21">
        <v>1015</v>
      </c>
      <c r="B525" s="10" t="s">
        <v>616</v>
      </c>
      <c r="C525" s="10" t="s">
        <v>193</v>
      </c>
      <c r="D525" s="11" t="s">
        <v>814</v>
      </c>
      <c r="E525" s="11" t="s">
        <v>815</v>
      </c>
      <c r="F525" s="20">
        <v>0.85350000000000004</v>
      </c>
      <c r="G525" s="20" t="s">
        <v>817</v>
      </c>
      <c r="H525" s="19">
        <v>2017</v>
      </c>
      <c r="I525" s="11" t="s">
        <v>42</v>
      </c>
    </row>
    <row r="526" spans="1:9" x14ac:dyDescent="0.25">
      <c r="A526" s="21">
        <v>1919</v>
      </c>
      <c r="B526" s="10" t="s">
        <v>617</v>
      </c>
      <c r="C526" s="10" t="s">
        <v>495</v>
      </c>
      <c r="D526" s="11" t="s">
        <v>814</v>
      </c>
      <c r="E526" s="11" t="s">
        <v>815</v>
      </c>
      <c r="F526" s="20">
        <v>0.86980000000000002</v>
      </c>
      <c r="G526" s="20" t="s">
        <v>817</v>
      </c>
      <c r="H526" s="19">
        <v>2017</v>
      </c>
      <c r="I526" s="11" t="s">
        <v>42</v>
      </c>
    </row>
    <row r="527" spans="1:9" x14ac:dyDescent="0.25">
      <c r="A527" s="21">
        <v>1725</v>
      </c>
      <c r="B527" s="10" t="s">
        <v>618</v>
      </c>
      <c r="C527" s="10" t="s">
        <v>119</v>
      </c>
      <c r="D527" s="11" t="s">
        <v>814</v>
      </c>
      <c r="E527" s="11" t="s">
        <v>815</v>
      </c>
      <c r="F527" s="20">
        <v>0.80430000000000001</v>
      </c>
      <c r="G527" s="20" t="s">
        <v>817</v>
      </c>
      <c r="H527" s="19">
        <v>2017</v>
      </c>
      <c r="I527" s="11" t="s">
        <v>42</v>
      </c>
    </row>
    <row r="528" spans="1:9" x14ac:dyDescent="0.25">
      <c r="A528" s="21">
        <v>1923</v>
      </c>
      <c r="B528" s="10" t="s">
        <v>619</v>
      </c>
      <c r="C528" s="10" t="s">
        <v>23</v>
      </c>
      <c r="D528" s="11" t="s">
        <v>814</v>
      </c>
      <c r="E528" s="11" t="s">
        <v>815</v>
      </c>
      <c r="F528" s="20">
        <v>0.83509999999999995</v>
      </c>
      <c r="G528" s="20" t="s">
        <v>817</v>
      </c>
      <c r="H528" s="19">
        <v>2017</v>
      </c>
      <c r="I528" s="11" t="s">
        <v>42</v>
      </c>
    </row>
    <row r="529" spans="1:9" x14ac:dyDescent="0.25">
      <c r="A529" s="21">
        <v>9991163</v>
      </c>
      <c r="B529" s="10" t="s">
        <v>620</v>
      </c>
      <c r="C529" s="10" t="s">
        <v>152</v>
      </c>
      <c r="D529" s="11" t="s">
        <v>814</v>
      </c>
      <c r="E529" s="11" t="s">
        <v>815</v>
      </c>
      <c r="F529" s="20">
        <v>0.98460000000000003</v>
      </c>
      <c r="G529" s="20" t="s">
        <v>817</v>
      </c>
      <c r="H529" s="19">
        <v>2017</v>
      </c>
      <c r="I529" s="11" t="s">
        <v>42</v>
      </c>
    </row>
    <row r="530" spans="1:9" x14ac:dyDescent="0.25">
      <c r="A530" s="21">
        <v>42</v>
      </c>
      <c r="B530" s="10" t="s">
        <v>621</v>
      </c>
      <c r="C530" s="10" t="s">
        <v>30</v>
      </c>
      <c r="D530" s="11" t="s">
        <v>814</v>
      </c>
      <c r="E530" s="11" t="s">
        <v>815</v>
      </c>
      <c r="F530" s="20">
        <v>0.86150000000000004</v>
      </c>
      <c r="G530" s="20" t="s">
        <v>817</v>
      </c>
      <c r="H530" s="19">
        <v>2017</v>
      </c>
      <c r="I530" s="11" t="s">
        <v>42</v>
      </c>
    </row>
    <row r="531" spans="1:9" x14ac:dyDescent="0.25">
      <c r="A531" s="21">
        <v>1205</v>
      </c>
      <c r="B531" s="10" t="s">
        <v>622</v>
      </c>
      <c r="C531" s="10" t="s">
        <v>129</v>
      </c>
      <c r="D531" s="11" t="s">
        <v>814</v>
      </c>
      <c r="E531" s="11" t="s">
        <v>815</v>
      </c>
      <c r="F531" s="20">
        <v>0.80530000000000002</v>
      </c>
      <c r="G531" s="20" t="s">
        <v>817</v>
      </c>
      <c r="H531" s="19">
        <v>2017</v>
      </c>
      <c r="I531" s="11" t="s">
        <v>42</v>
      </c>
    </row>
    <row r="532" spans="1:9" x14ac:dyDescent="0.25">
      <c r="A532" s="22">
        <v>2420</v>
      </c>
      <c r="B532" s="13" t="s">
        <v>88</v>
      </c>
      <c r="C532" s="13" t="s">
        <v>89</v>
      </c>
      <c r="D532" s="14" t="s">
        <v>814</v>
      </c>
      <c r="E532" s="15">
        <v>1.0209999999999999</v>
      </c>
      <c r="F532" s="20">
        <v>1.0135000000000001</v>
      </c>
      <c r="G532" s="20" t="s">
        <v>817</v>
      </c>
      <c r="H532" s="12">
        <v>2017</v>
      </c>
      <c r="I532" s="12" t="s">
        <v>742</v>
      </c>
    </row>
    <row r="533" spans="1:9" x14ac:dyDescent="0.25">
      <c r="A533" s="21">
        <v>2770</v>
      </c>
      <c r="B533" s="10" t="s">
        <v>623</v>
      </c>
      <c r="C533" s="10" t="s">
        <v>28</v>
      </c>
      <c r="D533" s="11" t="s">
        <v>814</v>
      </c>
      <c r="E533" s="11" t="s">
        <v>815</v>
      </c>
      <c r="F533" s="20">
        <v>0.97740000000000005</v>
      </c>
      <c r="G533" s="20" t="s">
        <v>817</v>
      </c>
      <c r="H533" s="19">
        <v>2017</v>
      </c>
      <c r="I533" s="11" t="s">
        <v>42</v>
      </c>
    </row>
    <row r="534" spans="1:9" x14ac:dyDescent="0.25">
      <c r="A534" s="21">
        <v>1581</v>
      </c>
      <c r="B534" s="10" t="s">
        <v>624</v>
      </c>
      <c r="C534" s="10" t="s">
        <v>397</v>
      </c>
      <c r="D534" s="11" t="s">
        <v>814</v>
      </c>
      <c r="E534" s="11" t="s">
        <v>815</v>
      </c>
      <c r="F534" s="20">
        <v>0.86299999999999999</v>
      </c>
      <c r="G534" s="20" t="s">
        <v>817</v>
      </c>
      <c r="H534" s="19">
        <v>2017</v>
      </c>
      <c r="I534" s="11" t="s">
        <v>42</v>
      </c>
    </row>
    <row r="535" spans="1:9" x14ac:dyDescent="0.25">
      <c r="A535" s="21">
        <v>3537</v>
      </c>
      <c r="B535" s="10" t="s">
        <v>625</v>
      </c>
      <c r="C535" s="10" t="s">
        <v>484</v>
      </c>
      <c r="D535" s="11" t="s">
        <v>814</v>
      </c>
      <c r="E535" s="11" t="s">
        <v>815</v>
      </c>
      <c r="F535" s="20">
        <v>0.82469999999999999</v>
      </c>
      <c r="G535" s="20" t="s">
        <v>817</v>
      </c>
      <c r="H535" s="19">
        <v>2017</v>
      </c>
      <c r="I535" s="11" t="s">
        <v>42</v>
      </c>
    </row>
    <row r="536" spans="1:9" x14ac:dyDescent="0.25">
      <c r="A536" s="21">
        <v>2514</v>
      </c>
      <c r="B536" s="10" t="s">
        <v>626</v>
      </c>
      <c r="C536" s="10" t="s">
        <v>174</v>
      </c>
      <c r="D536" s="11" t="s">
        <v>814</v>
      </c>
      <c r="E536" s="11" t="s">
        <v>815</v>
      </c>
      <c r="F536" s="20">
        <v>0.93940000000000001</v>
      </c>
      <c r="G536" s="20" t="s">
        <v>817</v>
      </c>
      <c r="H536" s="19">
        <v>2017</v>
      </c>
      <c r="I536" s="11" t="s">
        <v>42</v>
      </c>
    </row>
    <row r="537" spans="1:9" x14ac:dyDescent="0.25">
      <c r="A537" s="21">
        <v>9991031</v>
      </c>
      <c r="B537" s="10" t="s">
        <v>627</v>
      </c>
      <c r="C537" s="10" t="s">
        <v>107</v>
      </c>
      <c r="D537" s="11" t="s">
        <v>814</v>
      </c>
      <c r="E537" s="11" t="s">
        <v>815</v>
      </c>
      <c r="F537" s="20">
        <v>0.79390000000000005</v>
      </c>
      <c r="G537" s="20" t="s">
        <v>817</v>
      </c>
      <c r="H537" s="19">
        <v>2017</v>
      </c>
      <c r="I537" s="11" t="s">
        <v>42</v>
      </c>
    </row>
    <row r="538" spans="1:9" x14ac:dyDescent="0.25">
      <c r="A538" s="22">
        <v>677</v>
      </c>
      <c r="B538" s="2" t="s">
        <v>873</v>
      </c>
      <c r="C538" s="13" t="s">
        <v>874</v>
      </c>
      <c r="D538" s="11" t="s">
        <v>814</v>
      </c>
      <c r="E538" s="11" t="s">
        <v>815</v>
      </c>
      <c r="F538" s="14" t="s">
        <v>816</v>
      </c>
      <c r="G538" s="14">
        <v>1</v>
      </c>
      <c r="H538" s="19">
        <v>2017</v>
      </c>
      <c r="I538" s="12" t="s">
        <v>761</v>
      </c>
    </row>
    <row r="539" spans="1:9" x14ac:dyDescent="0.25">
      <c r="A539" s="21">
        <v>1642</v>
      </c>
      <c r="B539" s="10" t="s">
        <v>628</v>
      </c>
      <c r="C539" s="10" t="s">
        <v>131</v>
      </c>
      <c r="D539" s="11" t="s">
        <v>814</v>
      </c>
      <c r="E539" s="11" t="s">
        <v>815</v>
      </c>
      <c r="F539" s="20">
        <v>0.98260000000000003</v>
      </c>
      <c r="G539" s="20" t="s">
        <v>817</v>
      </c>
      <c r="H539" s="19">
        <v>2017</v>
      </c>
      <c r="I539" s="11" t="s">
        <v>42</v>
      </c>
    </row>
    <row r="540" spans="1:9" x14ac:dyDescent="0.25">
      <c r="A540" s="21">
        <v>1318</v>
      </c>
      <c r="B540" s="10" t="s">
        <v>629</v>
      </c>
      <c r="C540" s="10" t="s">
        <v>152</v>
      </c>
      <c r="D540" s="11" t="s">
        <v>814</v>
      </c>
      <c r="E540" s="11" t="s">
        <v>815</v>
      </c>
      <c r="F540" s="20">
        <v>0.97219999999999995</v>
      </c>
      <c r="G540" s="20" t="s">
        <v>817</v>
      </c>
      <c r="H540" s="19">
        <v>2017</v>
      </c>
      <c r="I540" s="11" t="s">
        <v>42</v>
      </c>
    </row>
    <row r="541" spans="1:9" x14ac:dyDescent="0.25">
      <c r="A541" s="21">
        <v>1563</v>
      </c>
      <c r="B541" s="10" t="s">
        <v>630</v>
      </c>
      <c r="C541" s="10" t="s">
        <v>161</v>
      </c>
      <c r="D541" s="11" t="s">
        <v>814</v>
      </c>
      <c r="E541" s="11" t="s">
        <v>815</v>
      </c>
      <c r="F541" s="20">
        <v>0.84460000000000002</v>
      </c>
      <c r="G541" s="20" t="s">
        <v>817</v>
      </c>
      <c r="H541" s="19">
        <v>2017</v>
      </c>
      <c r="I541" s="11" t="s">
        <v>42</v>
      </c>
    </row>
    <row r="542" spans="1:9" x14ac:dyDescent="0.25">
      <c r="A542" s="21">
        <v>629</v>
      </c>
      <c r="B542" s="10" t="s">
        <v>631</v>
      </c>
      <c r="C542" s="10" t="s">
        <v>157</v>
      </c>
      <c r="D542" s="11" t="s">
        <v>814</v>
      </c>
      <c r="E542" s="11" t="s">
        <v>815</v>
      </c>
      <c r="F542" s="20">
        <v>1.8452999999999999</v>
      </c>
      <c r="G542" s="20" t="s">
        <v>817</v>
      </c>
      <c r="H542" s="19">
        <v>2017</v>
      </c>
      <c r="I542" s="11" t="s">
        <v>42</v>
      </c>
    </row>
    <row r="543" spans="1:9" x14ac:dyDescent="0.25">
      <c r="A543" s="21">
        <v>9991110</v>
      </c>
      <c r="B543" s="10" t="s">
        <v>632</v>
      </c>
      <c r="C543" s="10" t="s">
        <v>94</v>
      </c>
      <c r="D543" s="11" t="s">
        <v>814</v>
      </c>
      <c r="E543" s="11" t="s">
        <v>815</v>
      </c>
      <c r="F543" s="20">
        <v>0.81930000000000003</v>
      </c>
      <c r="G543" s="20" t="s">
        <v>817</v>
      </c>
      <c r="H543" s="19">
        <v>2017</v>
      </c>
      <c r="I543" s="11" t="s">
        <v>42</v>
      </c>
    </row>
    <row r="544" spans="1:9" x14ac:dyDescent="0.25">
      <c r="A544" s="21">
        <v>9991032</v>
      </c>
      <c r="B544" s="10" t="s">
        <v>633</v>
      </c>
      <c r="C544" s="10" t="s">
        <v>399</v>
      </c>
      <c r="D544" s="11" t="s">
        <v>814</v>
      </c>
      <c r="E544" s="11" t="s">
        <v>815</v>
      </c>
      <c r="F544" s="20">
        <v>0.79279999999999995</v>
      </c>
      <c r="G544" s="20" t="s">
        <v>817</v>
      </c>
      <c r="H544" s="19">
        <v>2017</v>
      </c>
      <c r="I544" s="11" t="s">
        <v>42</v>
      </c>
    </row>
    <row r="545" spans="1:9" x14ac:dyDescent="0.25">
      <c r="A545" s="21">
        <v>3039</v>
      </c>
      <c r="B545" s="10" t="s">
        <v>634</v>
      </c>
      <c r="C545" s="10" t="s">
        <v>635</v>
      </c>
      <c r="D545" s="11" t="s">
        <v>814</v>
      </c>
      <c r="E545" s="11" t="s">
        <v>815</v>
      </c>
      <c r="F545" s="20">
        <v>0.97660000000000002</v>
      </c>
      <c r="G545" s="20" t="s">
        <v>817</v>
      </c>
      <c r="H545" s="19">
        <v>2017</v>
      </c>
      <c r="I545" s="11" t="s">
        <v>42</v>
      </c>
    </row>
    <row r="546" spans="1:9" x14ac:dyDescent="0.25">
      <c r="A546" s="21">
        <v>9991142</v>
      </c>
      <c r="B546" s="10" t="s">
        <v>636</v>
      </c>
      <c r="C546" s="10" t="s">
        <v>113</v>
      </c>
      <c r="D546" s="11" t="s">
        <v>814</v>
      </c>
      <c r="E546" s="11" t="s">
        <v>815</v>
      </c>
      <c r="F546" s="20">
        <v>0.80779999999999996</v>
      </c>
      <c r="G546" s="20" t="s">
        <v>817</v>
      </c>
      <c r="H546" s="19">
        <v>2017</v>
      </c>
      <c r="I546" s="11" t="s">
        <v>42</v>
      </c>
    </row>
    <row r="547" spans="1:9" x14ac:dyDescent="0.25">
      <c r="A547" s="21">
        <v>1754</v>
      </c>
      <c r="B547" s="10" t="s">
        <v>737</v>
      </c>
      <c r="C547" s="10" t="s">
        <v>275</v>
      </c>
      <c r="D547" s="11" t="s">
        <v>814</v>
      </c>
      <c r="E547" s="11" t="s">
        <v>815</v>
      </c>
      <c r="F547" s="20">
        <v>0.9486</v>
      </c>
      <c r="G547" s="20" t="s">
        <v>817</v>
      </c>
      <c r="H547" s="19">
        <v>2017</v>
      </c>
      <c r="I547" s="11" t="s">
        <v>42</v>
      </c>
    </row>
    <row r="548" spans="1:9" x14ac:dyDescent="0.25">
      <c r="A548" s="21">
        <v>9991161</v>
      </c>
      <c r="B548" s="10" t="s">
        <v>637</v>
      </c>
      <c r="C548" s="10" t="s">
        <v>638</v>
      </c>
      <c r="D548" s="11" t="s">
        <v>814</v>
      </c>
      <c r="E548" s="11" t="s">
        <v>815</v>
      </c>
      <c r="F548" s="20">
        <v>1.0728</v>
      </c>
      <c r="G548" s="20" t="s">
        <v>817</v>
      </c>
      <c r="H548" s="19">
        <v>2017</v>
      </c>
      <c r="I548" s="11" t="s">
        <v>42</v>
      </c>
    </row>
    <row r="549" spans="1:9" x14ac:dyDescent="0.25">
      <c r="A549" s="21">
        <v>9991217</v>
      </c>
      <c r="B549" s="10" t="s">
        <v>639</v>
      </c>
      <c r="C549" s="10" t="s">
        <v>30</v>
      </c>
      <c r="D549" s="11" t="s">
        <v>814</v>
      </c>
      <c r="E549" s="11" t="s">
        <v>815</v>
      </c>
      <c r="F549" s="20">
        <v>0.86480000000000001</v>
      </c>
      <c r="G549" s="20" t="s">
        <v>817</v>
      </c>
      <c r="H549" s="19">
        <v>2017</v>
      </c>
      <c r="I549" s="11" t="s">
        <v>42</v>
      </c>
    </row>
    <row r="550" spans="1:9" x14ac:dyDescent="0.25">
      <c r="A550" s="21">
        <v>1200</v>
      </c>
      <c r="B550" s="10" t="s">
        <v>640</v>
      </c>
      <c r="C550" s="10" t="s">
        <v>201</v>
      </c>
      <c r="D550" s="11" t="s">
        <v>814</v>
      </c>
      <c r="E550" s="11" t="s">
        <v>815</v>
      </c>
      <c r="F550" s="20">
        <v>0.9093</v>
      </c>
      <c r="G550" s="20" t="s">
        <v>817</v>
      </c>
      <c r="H550" s="19">
        <v>2017</v>
      </c>
      <c r="I550" s="11" t="s">
        <v>42</v>
      </c>
    </row>
    <row r="551" spans="1:9" x14ac:dyDescent="0.25">
      <c r="A551" s="21">
        <v>3513</v>
      </c>
      <c r="B551" s="10" t="s">
        <v>641</v>
      </c>
      <c r="C551" s="10" t="s">
        <v>642</v>
      </c>
      <c r="D551" s="11" t="s">
        <v>814</v>
      </c>
      <c r="E551" s="11" t="s">
        <v>815</v>
      </c>
      <c r="F551" s="20">
        <v>0.95499999999999996</v>
      </c>
      <c r="G551" s="20" t="s">
        <v>817</v>
      </c>
      <c r="H551" s="19">
        <v>2017</v>
      </c>
      <c r="I551" s="11" t="s">
        <v>42</v>
      </c>
    </row>
    <row r="552" spans="1:9" x14ac:dyDescent="0.25">
      <c r="A552" s="22" t="s">
        <v>813</v>
      </c>
      <c r="B552" s="2" t="s">
        <v>891</v>
      </c>
      <c r="C552" s="13" t="s">
        <v>892</v>
      </c>
      <c r="D552" s="11" t="s">
        <v>814</v>
      </c>
      <c r="E552" s="11" t="s">
        <v>815</v>
      </c>
      <c r="F552" s="14" t="s">
        <v>816</v>
      </c>
      <c r="G552" s="14">
        <v>1</v>
      </c>
      <c r="H552" s="19">
        <v>2017</v>
      </c>
      <c r="I552" s="12" t="s">
        <v>761</v>
      </c>
    </row>
    <row r="553" spans="1:9" x14ac:dyDescent="0.25">
      <c r="A553" s="22" t="s">
        <v>813</v>
      </c>
      <c r="B553" s="2" t="s">
        <v>768</v>
      </c>
      <c r="C553" s="10" t="s">
        <v>285</v>
      </c>
      <c r="D553" s="11" t="s">
        <v>814</v>
      </c>
      <c r="E553" s="11" t="s">
        <v>815</v>
      </c>
      <c r="F553" s="14" t="s">
        <v>816</v>
      </c>
      <c r="G553" s="14">
        <v>1</v>
      </c>
      <c r="H553" s="19">
        <v>2017</v>
      </c>
      <c r="I553" s="12" t="s">
        <v>761</v>
      </c>
    </row>
    <row r="554" spans="1:9" x14ac:dyDescent="0.25">
      <c r="A554" s="21">
        <v>1885</v>
      </c>
      <c r="B554" s="10" t="s">
        <v>643</v>
      </c>
      <c r="C554" s="10" t="s">
        <v>23</v>
      </c>
      <c r="D554" s="11" t="s">
        <v>814</v>
      </c>
      <c r="E554" s="11" t="s">
        <v>815</v>
      </c>
      <c r="F554" s="20">
        <v>0.82130000000000003</v>
      </c>
      <c r="G554" s="20" t="s">
        <v>817</v>
      </c>
      <c r="H554" s="19">
        <v>2017</v>
      </c>
      <c r="I554" s="11" t="s">
        <v>42</v>
      </c>
    </row>
    <row r="555" spans="1:9" x14ac:dyDescent="0.25">
      <c r="A555" s="21">
        <v>3496</v>
      </c>
      <c r="B555" s="10" t="s">
        <v>644</v>
      </c>
      <c r="C555" s="10" t="s">
        <v>112</v>
      </c>
      <c r="D555" s="11" t="s">
        <v>814</v>
      </c>
      <c r="E555" s="11" t="s">
        <v>815</v>
      </c>
      <c r="F555" s="20">
        <v>0.85170000000000001</v>
      </c>
      <c r="G555" s="20" t="s">
        <v>817</v>
      </c>
      <c r="H555" s="19">
        <v>2017</v>
      </c>
      <c r="I555" s="11" t="s">
        <v>42</v>
      </c>
    </row>
    <row r="556" spans="1:9" x14ac:dyDescent="0.25">
      <c r="A556" s="22">
        <v>2602</v>
      </c>
      <c r="B556" s="13" t="s">
        <v>90</v>
      </c>
      <c r="C556" s="13" t="s">
        <v>15</v>
      </c>
      <c r="D556" s="14" t="s">
        <v>814</v>
      </c>
      <c r="E556" s="15">
        <v>0.996</v>
      </c>
      <c r="F556" s="14" t="s">
        <v>816</v>
      </c>
      <c r="G556" s="14" t="s">
        <v>817</v>
      </c>
      <c r="H556" s="12">
        <v>2017</v>
      </c>
      <c r="I556" s="12" t="s">
        <v>96</v>
      </c>
    </row>
    <row r="557" spans="1:9" x14ac:dyDescent="0.25">
      <c r="A557" s="21">
        <v>3333</v>
      </c>
      <c r="B557" s="10" t="s">
        <v>738</v>
      </c>
      <c r="C557" s="10" t="s">
        <v>129</v>
      </c>
      <c r="D557" s="11" t="s">
        <v>814</v>
      </c>
      <c r="E557" s="11" t="s">
        <v>815</v>
      </c>
      <c r="F557" s="20">
        <v>0.80430000000000001</v>
      </c>
      <c r="G557" s="20" t="s">
        <v>817</v>
      </c>
      <c r="H557" s="19">
        <v>2017</v>
      </c>
      <c r="I557" s="11" t="s">
        <v>42</v>
      </c>
    </row>
    <row r="558" spans="1:9" x14ac:dyDescent="0.25">
      <c r="A558" s="21">
        <v>605</v>
      </c>
      <c r="B558" s="10" t="s">
        <v>645</v>
      </c>
      <c r="C558" s="10" t="s">
        <v>30</v>
      </c>
      <c r="D558" s="11" t="s">
        <v>814</v>
      </c>
      <c r="E558" s="11" t="s">
        <v>815</v>
      </c>
      <c r="F558" s="20">
        <v>0.85509999999999997</v>
      </c>
      <c r="G558" s="20" t="s">
        <v>817</v>
      </c>
      <c r="H558" s="19">
        <v>2017</v>
      </c>
      <c r="I558" s="11" t="s">
        <v>42</v>
      </c>
    </row>
    <row r="559" spans="1:9" x14ac:dyDescent="0.25">
      <c r="A559" s="22">
        <v>30</v>
      </c>
      <c r="B559" s="2" t="s">
        <v>900</v>
      </c>
      <c r="C559" s="13" t="s">
        <v>901</v>
      </c>
      <c r="D559" s="11" t="s">
        <v>814</v>
      </c>
      <c r="E559" s="11" t="s">
        <v>815</v>
      </c>
      <c r="F559" s="14" t="s">
        <v>816</v>
      </c>
      <c r="G559" s="14">
        <v>1</v>
      </c>
      <c r="H559" s="19">
        <v>2017</v>
      </c>
      <c r="I559" s="12" t="s">
        <v>761</v>
      </c>
    </row>
    <row r="560" spans="1:9" x14ac:dyDescent="0.25">
      <c r="A560" s="22">
        <v>30</v>
      </c>
      <c r="B560" s="2" t="s">
        <v>918</v>
      </c>
      <c r="C560" s="13" t="s">
        <v>15</v>
      </c>
      <c r="D560" s="11" t="s">
        <v>814</v>
      </c>
      <c r="E560" s="11" t="s">
        <v>815</v>
      </c>
      <c r="F560" s="14" t="s">
        <v>816</v>
      </c>
      <c r="G560" s="14">
        <v>1</v>
      </c>
      <c r="H560" s="19">
        <v>2017</v>
      </c>
      <c r="I560" s="12" t="s">
        <v>761</v>
      </c>
    </row>
    <row r="561" spans="1:9" x14ac:dyDescent="0.25">
      <c r="A561" s="21" t="s">
        <v>813</v>
      </c>
      <c r="B561" s="10" t="s">
        <v>646</v>
      </c>
      <c r="C561" s="10" t="s">
        <v>310</v>
      </c>
      <c r="D561" s="11" t="s">
        <v>814</v>
      </c>
      <c r="E561" s="11" t="s">
        <v>815</v>
      </c>
      <c r="F561" s="20">
        <v>0.97670000000000001</v>
      </c>
      <c r="G561" s="20" t="s">
        <v>817</v>
      </c>
      <c r="H561" s="19">
        <v>2017</v>
      </c>
      <c r="I561" s="11" t="s">
        <v>42</v>
      </c>
    </row>
    <row r="562" spans="1:9" x14ac:dyDescent="0.25">
      <c r="A562" s="21">
        <v>1971</v>
      </c>
      <c r="B562" s="10" t="s">
        <v>647</v>
      </c>
      <c r="C562" s="10" t="s">
        <v>343</v>
      </c>
      <c r="D562" s="11" t="s">
        <v>814</v>
      </c>
      <c r="E562" s="11" t="s">
        <v>815</v>
      </c>
      <c r="F562" s="20">
        <v>0.85719999999999996</v>
      </c>
      <c r="G562" s="20" t="s">
        <v>817</v>
      </c>
      <c r="H562" s="19">
        <v>2017</v>
      </c>
      <c r="I562" s="11" t="s">
        <v>42</v>
      </c>
    </row>
    <row r="563" spans="1:9" x14ac:dyDescent="0.25">
      <c r="A563" s="21" t="s">
        <v>813</v>
      </c>
      <c r="B563" s="10" t="s">
        <v>648</v>
      </c>
      <c r="C563" s="10" t="s">
        <v>290</v>
      </c>
      <c r="D563" s="11" t="s">
        <v>814</v>
      </c>
      <c r="E563" s="11" t="s">
        <v>815</v>
      </c>
      <c r="F563" s="20">
        <v>0.77210000000000001</v>
      </c>
      <c r="G563" s="20" t="s">
        <v>817</v>
      </c>
      <c r="H563" s="19">
        <v>2017</v>
      </c>
      <c r="I563" s="11" t="s">
        <v>42</v>
      </c>
    </row>
    <row r="564" spans="1:9" x14ac:dyDescent="0.25">
      <c r="A564" s="21" t="s">
        <v>813</v>
      </c>
      <c r="B564" s="10" t="s">
        <v>649</v>
      </c>
      <c r="C564" s="10" t="s">
        <v>135</v>
      </c>
      <c r="D564" s="11" t="s">
        <v>814</v>
      </c>
      <c r="E564" s="11" t="s">
        <v>815</v>
      </c>
      <c r="F564" s="20">
        <v>0.82030000000000003</v>
      </c>
      <c r="G564" s="20" t="s">
        <v>817</v>
      </c>
      <c r="H564" s="19">
        <v>2017</v>
      </c>
      <c r="I564" s="11" t="s">
        <v>42</v>
      </c>
    </row>
    <row r="565" spans="1:9" x14ac:dyDescent="0.25">
      <c r="A565" s="21" t="s">
        <v>813</v>
      </c>
      <c r="B565" s="10" t="s">
        <v>650</v>
      </c>
      <c r="C565" s="10" t="s">
        <v>651</v>
      </c>
      <c r="D565" s="11" t="s">
        <v>814</v>
      </c>
      <c r="E565" s="11" t="s">
        <v>815</v>
      </c>
      <c r="F565" s="20">
        <v>0.78380000000000005</v>
      </c>
      <c r="G565" s="20" t="s">
        <v>817</v>
      </c>
      <c r="H565" s="19">
        <v>2017</v>
      </c>
      <c r="I565" s="11" t="s">
        <v>42</v>
      </c>
    </row>
    <row r="566" spans="1:9" x14ac:dyDescent="0.25">
      <c r="A566" s="21">
        <v>1138</v>
      </c>
      <c r="B566" s="10" t="s">
        <v>652</v>
      </c>
      <c r="C566" s="10" t="s">
        <v>246</v>
      </c>
      <c r="D566" s="11" t="s">
        <v>814</v>
      </c>
      <c r="E566" s="11" t="s">
        <v>815</v>
      </c>
      <c r="F566" s="20">
        <v>0.9234</v>
      </c>
      <c r="G566" s="20" t="s">
        <v>817</v>
      </c>
      <c r="H566" s="19">
        <v>2017</v>
      </c>
      <c r="I566" s="11" t="s">
        <v>42</v>
      </c>
    </row>
    <row r="567" spans="1:9" x14ac:dyDescent="0.25">
      <c r="A567" s="21">
        <v>9991118</v>
      </c>
      <c r="B567" s="10" t="s">
        <v>653</v>
      </c>
      <c r="C567" s="10" t="s">
        <v>129</v>
      </c>
      <c r="D567" s="11" t="s">
        <v>814</v>
      </c>
      <c r="E567" s="11" t="s">
        <v>815</v>
      </c>
      <c r="F567" s="20">
        <v>0.8044</v>
      </c>
      <c r="G567" s="20" t="s">
        <v>817</v>
      </c>
      <c r="H567" s="19">
        <v>2017</v>
      </c>
      <c r="I567" s="11" t="s">
        <v>42</v>
      </c>
    </row>
    <row r="568" spans="1:9" x14ac:dyDescent="0.25">
      <c r="A568" s="21">
        <v>9991072</v>
      </c>
      <c r="B568" s="10" t="s">
        <v>739</v>
      </c>
      <c r="C568" s="10" t="s">
        <v>166</v>
      </c>
      <c r="D568" s="11" t="s">
        <v>814</v>
      </c>
      <c r="E568" s="11" t="s">
        <v>815</v>
      </c>
      <c r="F568" s="20">
        <v>0.89439999999999997</v>
      </c>
      <c r="G568" s="20" t="s">
        <v>817</v>
      </c>
      <c r="H568" s="19">
        <v>2017</v>
      </c>
      <c r="I568" s="11" t="s">
        <v>42</v>
      </c>
    </row>
    <row r="569" spans="1:9" x14ac:dyDescent="0.25">
      <c r="A569" s="21">
        <v>3270</v>
      </c>
      <c r="B569" s="10" t="s">
        <v>654</v>
      </c>
      <c r="C569" s="10" t="s">
        <v>655</v>
      </c>
      <c r="D569" s="11" t="s">
        <v>814</v>
      </c>
      <c r="E569" s="11" t="s">
        <v>815</v>
      </c>
      <c r="F569" s="20">
        <v>0.92349999999999999</v>
      </c>
      <c r="G569" s="20" t="s">
        <v>817</v>
      </c>
      <c r="H569" s="19">
        <v>2017</v>
      </c>
      <c r="I569" s="11" t="s">
        <v>42</v>
      </c>
    </row>
    <row r="570" spans="1:9" x14ac:dyDescent="0.25">
      <c r="A570" s="21">
        <v>3519</v>
      </c>
      <c r="B570" s="10" t="s">
        <v>656</v>
      </c>
      <c r="C570" s="10" t="s">
        <v>657</v>
      </c>
      <c r="D570" s="11" t="s">
        <v>814</v>
      </c>
      <c r="E570" s="11" t="s">
        <v>815</v>
      </c>
      <c r="F570" s="20">
        <v>0.97540000000000004</v>
      </c>
      <c r="G570" s="20" t="s">
        <v>817</v>
      </c>
      <c r="H570" s="19">
        <v>2017</v>
      </c>
      <c r="I570" s="11" t="s">
        <v>42</v>
      </c>
    </row>
    <row r="571" spans="1:9" x14ac:dyDescent="0.25">
      <c r="A571" s="21">
        <v>3507</v>
      </c>
      <c r="B571" s="10" t="s">
        <v>658</v>
      </c>
      <c r="C571" s="10" t="s">
        <v>145</v>
      </c>
      <c r="D571" s="11" t="s">
        <v>814</v>
      </c>
      <c r="E571" s="11" t="s">
        <v>815</v>
      </c>
      <c r="F571" s="20">
        <v>0.84599999999999997</v>
      </c>
      <c r="G571" s="20" t="s">
        <v>817</v>
      </c>
      <c r="H571" s="19">
        <v>2017</v>
      </c>
      <c r="I571" s="11" t="s">
        <v>42</v>
      </c>
    </row>
    <row r="572" spans="1:9" x14ac:dyDescent="0.25">
      <c r="A572" s="21">
        <v>9991228</v>
      </c>
      <c r="B572" s="10" t="s">
        <v>659</v>
      </c>
      <c r="C572" s="10" t="s">
        <v>660</v>
      </c>
      <c r="D572" s="11" t="s">
        <v>814</v>
      </c>
      <c r="E572" s="11" t="s">
        <v>815</v>
      </c>
      <c r="F572" s="20">
        <v>0.83389999999999997</v>
      </c>
      <c r="G572" s="20" t="s">
        <v>817</v>
      </c>
      <c r="H572" s="19">
        <v>2017</v>
      </c>
      <c r="I572" s="11" t="s">
        <v>42</v>
      </c>
    </row>
    <row r="573" spans="1:9" x14ac:dyDescent="0.25">
      <c r="A573" s="21">
        <v>2100</v>
      </c>
      <c r="B573" s="10" t="s">
        <v>661</v>
      </c>
      <c r="C573" s="10" t="s">
        <v>495</v>
      </c>
      <c r="D573" s="11" t="s">
        <v>814</v>
      </c>
      <c r="E573" s="11" t="s">
        <v>815</v>
      </c>
      <c r="F573" s="20">
        <v>0.873</v>
      </c>
      <c r="G573" s="20" t="s">
        <v>817</v>
      </c>
      <c r="H573" s="19">
        <v>2017</v>
      </c>
      <c r="I573" s="11" t="s">
        <v>42</v>
      </c>
    </row>
    <row r="574" spans="1:9" x14ac:dyDescent="0.25">
      <c r="A574" s="21">
        <v>819</v>
      </c>
      <c r="B574" s="10" t="s">
        <v>662</v>
      </c>
      <c r="C574" s="10" t="s">
        <v>341</v>
      </c>
      <c r="D574" s="11" t="s">
        <v>814</v>
      </c>
      <c r="E574" s="11" t="s">
        <v>815</v>
      </c>
      <c r="F574" s="20">
        <v>0.88649999999999995</v>
      </c>
      <c r="G574" s="20" t="s">
        <v>817</v>
      </c>
      <c r="H574" s="19">
        <v>2017</v>
      </c>
      <c r="I574" s="11" t="s">
        <v>42</v>
      </c>
    </row>
    <row r="575" spans="1:9" x14ac:dyDescent="0.25">
      <c r="A575" s="21">
        <v>2772</v>
      </c>
      <c r="B575" s="10" t="s">
        <v>663</v>
      </c>
      <c r="C575" s="10" t="s">
        <v>23</v>
      </c>
      <c r="D575" s="11" t="s">
        <v>814</v>
      </c>
      <c r="E575" s="11" t="s">
        <v>815</v>
      </c>
      <c r="F575" s="20">
        <v>0.82089999999999996</v>
      </c>
      <c r="G575" s="20" t="s">
        <v>817</v>
      </c>
      <c r="H575" s="19">
        <v>2017</v>
      </c>
      <c r="I575" s="11" t="s">
        <v>42</v>
      </c>
    </row>
    <row r="576" spans="1:9" x14ac:dyDescent="0.25">
      <c r="A576" s="21">
        <v>3524</v>
      </c>
      <c r="B576" s="10" t="s">
        <v>664</v>
      </c>
      <c r="C576" s="10" t="s">
        <v>665</v>
      </c>
      <c r="D576" s="11" t="s">
        <v>814</v>
      </c>
      <c r="E576" s="11" t="s">
        <v>815</v>
      </c>
      <c r="F576" s="20">
        <v>1.0157</v>
      </c>
      <c r="G576" s="20" t="s">
        <v>817</v>
      </c>
      <c r="H576" s="19">
        <v>2017</v>
      </c>
      <c r="I576" s="11" t="s">
        <v>42</v>
      </c>
    </row>
    <row r="577" spans="1:9" x14ac:dyDescent="0.25">
      <c r="A577" s="22" t="s">
        <v>813</v>
      </c>
      <c r="B577" s="2" t="s">
        <v>885</v>
      </c>
      <c r="C577" s="13" t="s">
        <v>161</v>
      </c>
      <c r="D577" s="11" t="s">
        <v>814</v>
      </c>
      <c r="E577" s="11" t="s">
        <v>815</v>
      </c>
      <c r="F577" s="14" t="s">
        <v>816</v>
      </c>
      <c r="G577" s="14">
        <v>1</v>
      </c>
      <c r="H577" s="19">
        <v>2017</v>
      </c>
      <c r="I577" s="12" t="s">
        <v>761</v>
      </c>
    </row>
    <row r="578" spans="1:9" x14ac:dyDescent="0.25">
      <c r="A578" s="21">
        <v>3347</v>
      </c>
      <c r="B578" s="10" t="s">
        <v>666</v>
      </c>
      <c r="C578" s="10" t="s">
        <v>421</v>
      </c>
      <c r="D578" s="11" t="s">
        <v>814</v>
      </c>
      <c r="E578" s="11" t="s">
        <v>815</v>
      </c>
      <c r="F578" s="20">
        <v>0.81440000000000001</v>
      </c>
      <c r="G578" s="20" t="s">
        <v>817</v>
      </c>
      <c r="H578" s="19">
        <v>2017</v>
      </c>
      <c r="I578" s="11" t="s">
        <v>42</v>
      </c>
    </row>
    <row r="579" spans="1:9" x14ac:dyDescent="0.25">
      <c r="A579" s="21">
        <v>567</v>
      </c>
      <c r="B579" s="10" t="s">
        <v>667</v>
      </c>
      <c r="C579" s="10" t="s">
        <v>157</v>
      </c>
      <c r="D579" s="11" t="s">
        <v>814</v>
      </c>
      <c r="E579" s="11" t="s">
        <v>815</v>
      </c>
      <c r="F579" s="20">
        <v>1.8452999999999999</v>
      </c>
      <c r="G579" s="20" t="s">
        <v>817</v>
      </c>
      <c r="H579" s="19">
        <v>2017</v>
      </c>
      <c r="I579" s="11" t="s">
        <v>42</v>
      </c>
    </row>
    <row r="580" spans="1:9" x14ac:dyDescent="0.25">
      <c r="A580" s="21">
        <v>9991166</v>
      </c>
      <c r="B580" s="10" t="s">
        <v>755</v>
      </c>
      <c r="C580" s="10" t="s">
        <v>113</v>
      </c>
      <c r="D580" s="11" t="s">
        <v>814</v>
      </c>
      <c r="E580" s="11" t="s">
        <v>815</v>
      </c>
      <c r="F580" s="20">
        <v>0.79869999999999997</v>
      </c>
      <c r="G580" s="20" t="s">
        <v>817</v>
      </c>
      <c r="H580" s="19">
        <v>2017</v>
      </c>
      <c r="I580" s="11" t="s">
        <v>42</v>
      </c>
    </row>
    <row r="581" spans="1:9" x14ac:dyDescent="0.25">
      <c r="A581" s="21">
        <v>2198</v>
      </c>
      <c r="B581" s="10" t="s">
        <v>755</v>
      </c>
      <c r="C581" s="10" t="s">
        <v>468</v>
      </c>
      <c r="D581" s="11" t="s">
        <v>814</v>
      </c>
      <c r="E581" s="11" t="s">
        <v>815</v>
      </c>
      <c r="F581" s="20">
        <v>1.0162</v>
      </c>
      <c r="G581" s="20" t="s">
        <v>817</v>
      </c>
      <c r="H581" s="19">
        <v>2017</v>
      </c>
      <c r="I581" s="11" t="s">
        <v>42</v>
      </c>
    </row>
    <row r="582" spans="1:9" x14ac:dyDescent="0.25">
      <c r="A582" s="21">
        <v>1659</v>
      </c>
      <c r="B582" s="10" t="s">
        <v>668</v>
      </c>
      <c r="C582" s="10" t="s">
        <v>109</v>
      </c>
      <c r="D582" s="11" t="s">
        <v>814</v>
      </c>
      <c r="E582" s="11" t="s">
        <v>815</v>
      </c>
      <c r="F582" s="20">
        <v>0.78269999999999995</v>
      </c>
      <c r="G582" s="20" t="s">
        <v>817</v>
      </c>
      <c r="H582" s="19">
        <v>2017</v>
      </c>
      <c r="I582" s="11" t="s">
        <v>42</v>
      </c>
    </row>
    <row r="583" spans="1:9" x14ac:dyDescent="0.25">
      <c r="A583" s="21">
        <v>9991205</v>
      </c>
      <c r="B583" s="10" t="s">
        <v>669</v>
      </c>
      <c r="C583" s="10" t="s">
        <v>94</v>
      </c>
      <c r="D583" s="11" t="s">
        <v>814</v>
      </c>
      <c r="E583" s="11" t="s">
        <v>815</v>
      </c>
      <c r="F583" s="20">
        <v>0.83699999999999997</v>
      </c>
      <c r="G583" s="20" t="s">
        <v>817</v>
      </c>
      <c r="H583" s="19">
        <v>2017</v>
      </c>
      <c r="I583" s="11" t="s">
        <v>42</v>
      </c>
    </row>
    <row r="584" spans="1:9" x14ac:dyDescent="0.25">
      <c r="A584" s="21">
        <v>3435</v>
      </c>
      <c r="B584" s="10" t="s">
        <v>670</v>
      </c>
      <c r="C584" s="10" t="s">
        <v>671</v>
      </c>
      <c r="D584" s="11" t="s">
        <v>814</v>
      </c>
      <c r="E584" s="11" t="s">
        <v>815</v>
      </c>
      <c r="F584" s="20">
        <v>0.78210000000000002</v>
      </c>
      <c r="G584" s="20" t="s">
        <v>817</v>
      </c>
      <c r="H584" s="19">
        <v>2017</v>
      </c>
      <c r="I584" s="11" t="s">
        <v>42</v>
      </c>
    </row>
    <row r="585" spans="1:9" x14ac:dyDescent="0.25">
      <c r="A585" s="21">
        <v>1665</v>
      </c>
      <c r="B585" s="10" t="s">
        <v>672</v>
      </c>
      <c r="C585" s="10" t="s">
        <v>131</v>
      </c>
      <c r="D585" s="11" t="s">
        <v>814</v>
      </c>
      <c r="E585" s="11" t="s">
        <v>815</v>
      </c>
      <c r="F585" s="20">
        <v>0.94969999999999999</v>
      </c>
      <c r="G585" s="20" t="s">
        <v>817</v>
      </c>
      <c r="H585" s="19">
        <v>2017</v>
      </c>
      <c r="I585" s="11" t="s">
        <v>42</v>
      </c>
    </row>
    <row r="586" spans="1:9" x14ac:dyDescent="0.25">
      <c r="A586" s="22">
        <v>2340</v>
      </c>
      <c r="B586" s="13" t="s">
        <v>91</v>
      </c>
      <c r="C586" s="13" t="s">
        <v>62</v>
      </c>
      <c r="D586" s="14">
        <v>0.9143</v>
      </c>
      <c r="E586" s="15" t="s">
        <v>815</v>
      </c>
      <c r="F586" s="14" t="s">
        <v>816</v>
      </c>
      <c r="G586" s="14" t="s">
        <v>817</v>
      </c>
      <c r="H586" s="12">
        <v>2017</v>
      </c>
      <c r="I586" s="12" t="s">
        <v>96</v>
      </c>
    </row>
    <row r="587" spans="1:9" x14ac:dyDescent="0.25">
      <c r="A587" s="21">
        <v>9991096</v>
      </c>
      <c r="B587" s="10" t="s">
        <v>673</v>
      </c>
      <c r="C587" s="10" t="s">
        <v>131</v>
      </c>
      <c r="D587" s="11" t="s">
        <v>814</v>
      </c>
      <c r="E587" s="11" t="s">
        <v>815</v>
      </c>
      <c r="F587" s="20">
        <v>0.96030000000000004</v>
      </c>
      <c r="G587" s="20" t="s">
        <v>817</v>
      </c>
      <c r="H587" s="19">
        <v>2017</v>
      </c>
      <c r="I587" s="11" t="s">
        <v>42</v>
      </c>
    </row>
    <row r="588" spans="1:9" x14ac:dyDescent="0.25">
      <c r="A588" s="21">
        <v>634</v>
      </c>
      <c r="B588" s="10" t="s">
        <v>995</v>
      </c>
      <c r="C588" s="10" t="s">
        <v>94</v>
      </c>
      <c r="D588" s="11" t="s">
        <v>814</v>
      </c>
      <c r="E588" s="11" t="s">
        <v>815</v>
      </c>
      <c r="F588" s="20" t="s">
        <v>816</v>
      </c>
      <c r="G588" s="20">
        <v>1</v>
      </c>
      <c r="H588" s="19">
        <v>2019</v>
      </c>
      <c r="I588" s="11" t="s">
        <v>47</v>
      </c>
    </row>
    <row r="589" spans="1:9" x14ac:dyDescent="0.25">
      <c r="A589" s="21">
        <v>9991034</v>
      </c>
      <c r="B589" s="10" t="s">
        <v>674</v>
      </c>
      <c r="C589" s="10" t="s">
        <v>103</v>
      </c>
      <c r="D589" s="11" t="s">
        <v>814</v>
      </c>
      <c r="E589" s="11" t="s">
        <v>815</v>
      </c>
      <c r="F589" s="20">
        <v>0.93810000000000004</v>
      </c>
      <c r="G589" s="20" t="s">
        <v>817</v>
      </c>
      <c r="H589" s="19">
        <v>2017</v>
      </c>
      <c r="I589" s="11" t="s">
        <v>42</v>
      </c>
    </row>
    <row r="590" spans="1:9" x14ac:dyDescent="0.25">
      <c r="A590" s="21">
        <v>3520</v>
      </c>
      <c r="B590" s="10" t="s">
        <v>675</v>
      </c>
      <c r="C590" s="10" t="s">
        <v>380</v>
      </c>
      <c r="D590" s="11" t="s">
        <v>814</v>
      </c>
      <c r="E590" s="11" t="s">
        <v>815</v>
      </c>
      <c r="F590" s="20">
        <v>0.97729999999999995</v>
      </c>
      <c r="G590" s="20" t="s">
        <v>817</v>
      </c>
      <c r="H590" s="19">
        <v>2017</v>
      </c>
      <c r="I590" s="11" t="s">
        <v>42</v>
      </c>
    </row>
    <row r="591" spans="1:9" x14ac:dyDescent="0.25">
      <c r="A591" s="21">
        <v>1064</v>
      </c>
      <c r="B591" s="10" t="s">
        <v>676</v>
      </c>
      <c r="C591" s="10" t="s">
        <v>225</v>
      </c>
      <c r="D591" s="11" t="s">
        <v>814</v>
      </c>
      <c r="E591" s="11" t="s">
        <v>815</v>
      </c>
      <c r="F591" s="20">
        <v>0.80079999999999996</v>
      </c>
      <c r="G591" s="20" t="s">
        <v>817</v>
      </c>
      <c r="H591" s="19">
        <v>2017</v>
      </c>
      <c r="I591" s="11" t="s">
        <v>42</v>
      </c>
    </row>
    <row r="592" spans="1:9" x14ac:dyDescent="0.25">
      <c r="A592" s="21" t="s">
        <v>813</v>
      </c>
      <c r="B592" s="10" t="s">
        <v>677</v>
      </c>
      <c r="C592" s="10" t="s">
        <v>145</v>
      </c>
      <c r="D592" s="11" t="s">
        <v>814</v>
      </c>
      <c r="E592" s="11" t="s">
        <v>815</v>
      </c>
      <c r="F592" s="20">
        <v>0.85009999999999997</v>
      </c>
      <c r="G592" s="20" t="s">
        <v>817</v>
      </c>
      <c r="H592" s="19">
        <v>2017</v>
      </c>
      <c r="I592" s="11" t="s">
        <v>42</v>
      </c>
    </row>
    <row r="593" spans="1:9" x14ac:dyDescent="0.25">
      <c r="A593" s="21">
        <v>9991141</v>
      </c>
      <c r="B593" s="10" t="s">
        <v>678</v>
      </c>
      <c r="C593" s="10" t="s">
        <v>112</v>
      </c>
      <c r="D593" s="11" t="s">
        <v>814</v>
      </c>
      <c r="E593" s="11" t="s">
        <v>815</v>
      </c>
      <c r="F593" s="20">
        <v>0.81850000000000001</v>
      </c>
      <c r="G593" s="20" t="s">
        <v>817</v>
      </c>
      <c r="H593" s="19">
        <v>2017</v>
      </c>
      <c r="I593" s="11" t="s">
        <v>42</v>
      </c>
    </row>
    <row r="594" spans="1:9" x14ac:dyDescent="0.25">
      <c r="A594" s="21">
        <v>1169</v>
      </c>
      <c r="B594" s="10" t="s">
        <v>679</v>
      </c>
      <c r="C594" s="10" t="s">
        <v>129</v>
      </c>
      <c r="D594" s="11" t="s">
        <v>814</v>
      </c>
      <c r="E594" s="11" t="s">
        <v>815</v>
      </c>
      <c r="F594" s="20">
        <v>0.80940000000000001</v>
      </c>
      <c r="G594" s="20" t="s">
        <v>817</v>
      </c>
      <c r="H594" s="19">
        <v>2017</v>
      </c>
      <c r="I594" s="11" t="s">
        <v>42</v>
      </c>
    </row>
    <row r="595" spans="1:9" x14ac:dyDescent="0.25">
      <c r="A595" s="21" t="s">
        <v>813</v>
      </c>
      <c r="B595" s="10" t="s">
        <v>680</v>
      </c>
      <c r="C595" s="10" t="s">
        <v>34</v>
      </c>
      <c r="D595" s="11" t="s">
        <v>814</v>
      </c>
      <c r="E595" s="11" t="s">
        <v>815</v>
      </c>
      <c r="F595" s="20">
        <v>0.93259999999999998</v>
      </c>
      <c r="G595" s="20" t="s">
        <v>817</v>
      </c>
      <c r="H595" s="19">
        <v>2017</v>
      </c>
      <c r="I595" s="11" t="s">
        <v>42</v>
      </c>
    </row>
    <row r="596" spans="1:9" x14ac:dyDescent="0.25">
      <c r="A596" s="21">
        <v>1904</v>
      </c>
      <c r="B596" s="10" t="s">
        <v>681</v>
      </c>
      <c r="C596" s="10" t="s">
        <v>682</v>
      </c>
      <c r="D596" s="11" t="s">
        <v>814</v>
      </c>
      <c r="E596" s="11" t="s">
        <v>815</v>
      </c>
      <c r="F596" s="20">
        <v>0.88880000000000003</v>
      </c>
      <c r="G596" s="20" t="s">
        <v>817</v>
      </c>
      <c r="H596" s="19">
        <v>2017</v>
      </c>
      <c r="I596" s="11" t="s">
        <v>42</v>
      </c>
    </row>
    <row r="597" spans="1:9" x14ac:dyDescent="0.25">
      <c r="A597" s="21">
        <v>2720</v>
      </c>
      <c r="B597" s="10" t="s">
        <v>683</v>
      </c>
      <c r="C597" s="10" t="s">
        <v>119</v>
      </c>
      <c r="D597" s="11" t="s">
        <v>814</v>
      </c>
      <c r="E597" s="11" t="s">
        <v>815</v>
      </c>
      <c r="F597" s="20">
        <v>0.79790000000000005</v>
      </c>
      <c r="G597" s="20" t="s">
        <v>817</v>
      </c>
      <c r="H597" s="19">
        <v>2017</v>
      </c>
      <c r="I597" s="11" t="s">
        <v>42</v>
      </c>
    </row>
    <row r="598" spans="1:9" x14ac:dyDescent="0.25">
      <c r="A598" s="21" t="s">
        <v>813</v>
      </c>
      <c r="B598" s="10" t="s">
        <v>684</v>
      </c>
      <c r="C598" s="10" t="s">
        <v>183</v>
      </c>
      <c r="D598" s="11" t="s">
        <v>814</v>
      </c>
      <c r="E598" s="11" t="s">
        <v>815</v>
      </c>
      <c r="F598" s="20">
        <v>0.80479999999999996</v>
      </c>
      <c r="G598" s="20" t="s">
        <v>817</v>
      </c>
      <c r="H598" s="19">
        <v>2017</v>
      </c>
      <c r="I598" s="11" t="s">
        <v>42</v>
      </c>
    </row>
    <row r="599" spans="1:9" x14ac:dyDescent="0.25">
      <c r="A599" s="21">
        <v>9991073</v>
      </c>
      <c r="B599" s="10" t="s">
        <v>685</v>
      </c>
      <c r="C599" s="10" t="s">
        <v>686</v>
      </c>
      <c r="D599" s="11" t="s">
        <v>814</v>
      </c>
      <c r="E599" s="11" t="s">
        <v>815</v>
      </c>
      <c r="F599" s="20">
        <v>0.79500000000000004</v>
      </c>
      <c r="G599" s="20" t="s">
        <v>817</v>
      </c>
      <c r="H599" s="19">
        <v>2017</v>
      </c>
      <c r="I599" s="11" t="s">
        <v>42</v>
      </c>
    </row>
    <row r="600" spans="1:9" x14ac:dyDescent="0.25">
      <c r="A600" s="22">
        <v>2505</v>
      </c>
      <c r="B600" s="13" t="s">
        <v>92</v>
      </c>
      <c r="C600" s="13" t="s">
        <v>93</v>
      </c>
      <c r="D600" s="14">
        <v>1.0437000000000001</v>
      </c>
      <c r="E600" s="15" t="s">
        <v>815</v>
      </c>
      <c r="F600" s="14" t="s">
        <v>816</v>
      </c>
      <c r="G600" s="14" t="s">
        <v>817</v>
      </c>
      <c r="H600" s="12">
        <v>2017</v>
      </c>
      <c r="I600" s="12" t="s">
        <v>96</v>
      </c>
    </row>
    <row r="601" spans="1:9" x14ac:dyDescent="0.25">
      <c r="A601" s="21">
        <v>22</v>
      </c>
      <c r="B601" s="10" t="s">
        <v>687</v>
      </c>
      <c r="C601" s="10" t="s">
        <v>686</v>
      </c>
      <c r="D601" s="11" t="s">
        <v>814</v>
      </c>
      <c r="E601" s="11" t="s">
        <v>815</v>
      </c>
      <c r="F601" s="20">
        <v>0.79239999999999999</v>
      </c>
      <c r="G601" s="20" t="s">
        <v>817</v>
      </c>
      <c r="H601" s="19">
        <v>2017</v>
      </c>
      <c r="I601" s="11" t="s">
        <v>42</v>
      </c>
    </row>
    <row r="602" spans="1:9" x14ac:dyDescent="0.25">
      <c r="A602" s="21">
        <v>1647</v>
      </c>
      <c r="B602" s="10" t="s">
        <v>688</v>
      </c>
      <c r="C602" s="10" t="s">
        <v>491</v>
      </c>
      <c r="D602" s="11" t="s">
        <v>814</v>
      </c>
      <c r="E602" s="11" t="s">
        <v>815</v>
      </c>
      <c r="F602" s="20">
        <v>0.85499999999999998</v>
      </c>
      <c r="G602" s="20" t="s">
        <v>817</v>
      </c>
      <c r="H602" s="19">
        <v>2017</v>
      </c>
      <c r="I602" s="11" t="s">
        <v>42</v>
      </c>
    </row>
    <row r="603" spans="1:9" x14ac:dyDescent="0.25">
      <c r="A603" s="21">
        <v>3505</v>
      </c>
      <c r="B603" s="10" t="s">
        <v>689</v>
      </c>
      <c r="C603" s="10" t="s">
        <v>34</v>
      </c>
      <c r="D603" s="11" t="s">
        <v>814</v>
      </c>
      <c r="E603" s="11" t="s">
        <v>815</v>
      </c>
      <c r="F603" s="20">
        <v>0.88190000000000002</v>
      </c>
      <c r="G603" s="20" t="s">
        <v>817</v>
      </c>
      <c r="H603" s="19">
        <v>2017</v>
      </c>
      <c r="I603" s="11" t="s">
        <v>42</v>
      </c>
    </row>
    <row r="604" spans="1:9" x14ac:dyDescent="0.25">
      <c r="A604" s="21">
        <v>9991229</v>
      </c>
      <c r="B604" s="10" t="s">
        <v>740</v>
      </c>
      <c r="C604" s="10" t="s">
        <v>201</v>
      </c>
      <c r="D604" s="11" t="s">
        <v>814</v>
      </c>
      <c r="E604" s="11" t="s">
        <v>815</v>
      </c>
      <c r="F604" s="20">
        <v>0.89790000000000003</v>
      </c>
      <c r="G604" s="20" t="s">
        <v>817</v>
      </c>
      <c r="H604" s="19">
        <v>2017</v>
      </c>
      <c r="I604" s="11" t="s">
        <v>42</v>
      </c>
    </row>
    <row r="605" spans="1:9" x14ac:dyDescent="0.25">
      <c r="A605" s="22">
        <v>2447</v>
      </c>
      <c r="B605" s="13" t="s">
        <v>970</v>
      </c>
      <c r="C605" s="13" t="s">
        <v>13</v>
      </c>
      <c r="D605" s="14">
        <v>1.2045999999999999</v>
      </c>
      <c r="E605" s="15">
        <v>1.232</v>
      </c>
      <c r="F605" s="14" t="s">
        <v>816</v>
      </c>
      <c r="G605" s="14" t="s">
        <v>817</v>
      </c>
      <c r="H605" s="12">
        <v>2017</v>
      </c>
      <c r="I605" s="12" t="s">
        <v>96</v>
      </c>
    </row>
    <row r="606" spans="1:9" x14ac:dyDescent="0.25">
      <c r="A606" s="21">
        <v>3298</v>
      </c>
      <c r="B606" s="10" t="s">
        <v>690</v>
      </c>
      <c r="C606" s="10" t="s">
        <v>148</v>
      </c>
      <c r="D606" s="11" t="s">
        <v>814</v>
      </c>
      <c r="E606" s="11" t="s">
        <v>815</v>
      </c>
      <c r="F606" s="20">
        <v>0.97909999999999997</v>
      </c>
      <c r="G606" s="20" t="s">
        <v>817</v>
      </c>
      <c r="H606" s="19">
        <v>2017</v>
      </c>
      <c r="I606" s="11" t="s">
        <v>42</v>
      </c>
    </row>
    <row r="607" spans="1:9" x14ac:dyDescent="0.25">
      <c r="A607" s="21">
        <v>3599</v>
      </c>
      <c r="B607" s="10" t="s">
        <v>691</v>
      </c>
      <c r="C607" s="10" t="s">
        <v>34</v>
      </c>
      <c r="D607" s="11" t="s">
        <v>814</v>
      </c>
      <c r="E607" s="11" t="s">
        <v>815</v>
      </c>
      <c r="F607" s="20">
        <v>0.9002</v>
      </c>
      <c r="G607" s="20" t="s">
        <v>817</v>
      </c>
      <c r="H607" s="19">
        <v>2017</v>
      </c>
      <c r="I607" s="11" t="s">
        <v>42</v>
      </c>
    </row>
    <row r="608" spans="1:9" x14ac:dyDescent="0.25">
      <c r="A608" s="21">
        <v>2178</v>
      </c>
      <c r="B608" s="10" t="s">
        <v>692</v>
      </c>
      <c r="C608" s="10" t="s">
        <v>135</v>
      </c>
      <c r="D608" s="11" t="s">
        <v>814</v>
      </c>
      <c r="E608" s="11" t="s">
        <v>815</v>
      </c>
      <c r="F608" s="20">
        <v>0.84709999999999996</v>
      </c>
      <c r="G608" s="20" t="s">
        <v>817</v>
      </c>
      <c r="H608" s="19">
        <v>2017</v>
      </c>
      <c r="I608" s="11" t="s">
        <v>42</v>
      </c>
    </row>
    <row r="609" spans="1:9" x14ac:dyDescent="0.25">
      <c r="A609" s="21">
        <v>1861</v>
      </c>
      <c r="B609" s="10" t="s">
        <v>693</v>
      </c>
      <c r="C609" s="10" t="s">
        <v>30</v>
      </c>
      <c r="D609" s="11" t="s">
        <v>814</v>
      </c>
      <c r="E609" s="11" t="s">
        <v>815</v>
      </c>
      <c r="F609" s="20">
        <v>0.86619999999999997</v>
      </c>
      <c r="G609" s="20" t="s">
        <v>817</v>
      </c>
      <c r="H609" s="19">
        <v>2017</v>
      </c>
      <c r="I609" s="11" t="s">
        <v>42</v>
      </c>
    </row>
    <row r="610" spans="1:9" x14ac:dyDescent="0.25">
      <c r="A610" s="21">
        <v>2054</v>
      </c>
      <c r="B610" s="10" t="s">
        <v>694</v>
      </c>
      <c r="C610" s="10" t="s">
        <v>215</v>
      </c>
      <c r="D610" s="11" t="s">
        <v>814</v>
      </c>
      <c r="E610" s="11" t="s">
        <v>815</v>
      </c>
      <c r="F610" s="20">
        <v>0.94840000000000002</v>
      </c>
      <c r="G610" s="20" t="s">
        <v>817</v>
      </c>
      <c r="H610" s="19">
        <v>2017</v>
      </c>
      <c r="I610" s="11" t="s">
        <v>42</v>
      </c>
    </row>
    <row r="611" spans="1:9" x14ac:dyDescent="0.25">
      <c r="A611" s="21">
        <v>1133</v>
      </c>
      <c r="B611" s="10" t="s">
        <v>695</v>
      </c>
      <c r="C611" s="10" t="s">
        <v>218</v>
      </c>
      <c r="D611" s="11" t="s">
        <v>814</v>
      </c>
      <c r="E611" s="11" t="s">
        <v>815</v>
      </c>
      <c r="F611" s="20">
        <v>0.9748</v>
      </c>
      <c r="G611" s="20" t="s">
        <v>817</v>
      </c>
      <c r="H611" s="19">
        <v>2017</v>
      </c>
      <c r="I611" s="11" t="s">
        <v>42</v>
      </c>
    </row>
    <row r="612" spans="1:9" x14ac:dyDescent="0.25">
      <c r="A612" s="21">
        <v>9991097</v>
      </c>
      <c r="B612" s="10" t="s">
        <v>696</v>
      </c>
      <c r="C612" s="10" t="s">
        <v>109</v>
      </c>
      <c r="D612" s="11" t="s">
        <v>814</v>
      </c>
      <c r="E612" s="11" t="s">
        <v>815</v>
      </c>
      <c r="F612" s="20">
        <v>0.79859999999999998</v>
      </c>
      <c r="G612" s="20" t="s">
        <v>817</v>
      </c>
      <c r="H612" s="19">
        <v>2017</v>
      </c>
      <c r="I612" s="11" t="s">
        <v>42</v>
      </c>
    </row>
    <row r="613" spans="1:9" x14ac:dyDescent="0.25">
      <c r="A613" s="21">
        <v>3041</v>
      </c>
      <c r="B613" s="10" t="s">
        <v>697</v>
      </c>
      <c r="C613" s="10" t="s">
        <v>129</v>
      </c>
      <c r="D613" s="11" t="s">
        <v>814</v>
      </c>
      <c r="E613" s="11" t="s">
        <v>815</v>
      </c>
      <c r="F613" s="20">
        <v>0.8024</v>
      </c>
      <c r="G613" s="20" t="s">
        <v>817</v>
      </c>
      <c r="H613" s="19">
        <v>2017</v>
      </c>
      <c r="I613" s="11" t="s">
        <v>42</v>
      </c>
    </row>
    <row r="614" spans="1:9" x14ac:dyDescent="0.25">
      <c r="A614" s="21">
        <v>1171</v>
      </c>
      <c r="B614" s="10" t="s">
        <v>698</v>
      </c>
      <c r="C614" s="10" t="s">
        <v>246</v>
      </c>
      <c r="D614" s="11" t="s">
        <v>814</v>
      </c>
      <c r="E614" s="11" t="s">
        <v>815</v>
      </c>
      <c r="F614" s="20">
        <v>0.95889999999999997</v>
      </c>
      <c r="G614" s="20" t="s">
        <v>817</v>
      </c>
      <c r="H614" s="19">
        <v>2017</v>
      </c>
      <c r="I614" s="11" t="s">
        <v>42</v>
      </c>
    </row>
    <row r="615" spans="1:9" x14ac:dyDescent="0.25">
      <c r="A615" s="21">
        <v>3434</v>
      </c>
      <c r="B615" s="10" t="s">
        <v>699</v>
      </c>
      <c r="C615" s="10" t="s">
        <v>215</v>
      </c>
      <c r="D615" s="11" t="s">
        <v>814</v>
      </c>
      <c r="E615" s="11" t="s">
        <v>815</v>
      </c>
      <c r="F615" s="20">
        <v>0.96540000000000004</v>
      </c>
      <c r="G615" s="20" t="s">
        <v>817</v>
      </c>
      <c r="H615" s="19">
        <v>2017</v>
      </c>
      <c r="I615" s="11" t="s">
        <v>42</v>
      </c>
    </row>
    <row r="616" spans="1:9" x14ac:dyDescent="0.25">
      <c r="A616" s="21">
        <v>9991198</v>
      </c>
      <c r="B616" s="10" t="s">
        <v>700</v>
      </c>
      <c r="C616" s="10" t="s">
        <v>332</v>
      </c>
      <c r="D616" s="11" t="s">
        <v>814</v>
      </c>
      <c r="E616" s="11" t="s">
        <v>815</v>
      </c>
      <c r="F616" s="20">
        <v>0.94920000000000004</v>
      </c>
      <c r="G616" s="20" t="s">
        <v>817</v>
      </c>
      <c r="H616" s="19">
        <v>2017</v>
      </c>
      <c r="I616" s="11" t="s">
        <v>42</v>
      </c>
    </row>
    <row r="617" spans="1:9" x14ac:dyDescent="0.25">
      <c r="A617" s="21">
        <v>9991213</v>
      </c>
      <c r="B617" s="10" t="s">
        <v>701</v>
      </c>
      <c r="C617" s="10" t="s">
        <v>157</v>
      </c>
      <c r="D617" s="11" t="s">
        <v>814</v>
      </c>
      <c r="E617" s="11" t="s">
        <v>815</v>
      </c>
      <c r="F617" s="20">
        <v>1.8419000000000001</v>
      </c>
      <c r="G617" s="20" t="s">
        <v>817</v>
      </c>
      <c r="H617" s="19">
        <v>2017</v>
      </c>
      <c r="I617" s="11" t="s">
        <v>42</v>
      </c>
    </row>
    <row r="618" spans="1:9" x14ac:dyDescent="0.25">
      <c r="A618" s="21">
        <v>3494</v>
      </c>
      <c r="B618" s="10" t="s">
        <v>702</v>
      </c>
      <c r="C618" s="10" t="s">
        <v>131</v>
      </c>
      <c r="D618" s="11" t="s">
        <v>814</v>
      </c>
      <c r="E618" s="11" t="s">
        <v>815</v>
      </c>
      <c r="F618" s="20">
        <v>0.92769999999999997</v>
      </c>
      <c r="G618" s="20" t="s">
        <v>817</v>
      </c>
      <c r="H618" s="19">
        <v>2017</v>
      </c>
      <c r="I618" s="11" t="s">
        <v>42</v>
      </c>
    </row>
    <row r="619" spans="1:9" x14ac:dyDescent="0.25">
      <c r="A619" s="22" t="s">
        <v>813</v>
      </c>
      <c r="B619" s="2" t="s">
        <v>771</v>
      </c>
      <c r="C619" s="13" t="s">
        <v>341</v>
      </c>
      <c r="D619" s="11" t="s">
        <v>814</v>
      </c>
      <c r="E619" s="11" t="s">
        <v>815</v>
      </c>
      <c r="F619" s="14" t="s">
        <v>816</v>
      </c>
      <c r="G619" s="14">
        <v>1</v>
      </c>
      <c r="H619" s="19">
        <v>2017</v>
      </c>
      <c r="I619" s="12" t="s">
        <v>761</v>
      </c>
    </row>
    <row r="620" spans="1:9" x14ac:dyDescent="0.25">
      <c r="A620" s="21">
        <v>9991036</v>
      </c>
      <c r="B620" s="10" t="s">
        <v>703</v>
      </c>
      <c r="C620" s="10" t="s">
        <v>201</v>
      </c>
      <c r="D620" s="11" t="s">
        <v>814</v>
      </c>
      <c r="E620" s="11" t="s">
        <v>815</v>
      </c>
      <c r="F620" s="20">
        <v>0.93430000000000002</v>
      </c>
      <c r="G620" s="20" t="s">
        <v>817</v>
      </c>
      <c r="H620" s="19">
        <v>2017</v>
      </c>
      <c r="I620" s="11" t="s">
        <v>42</v>
      </c>
    </row>
    <row r="621" spans="1:9" x14ac:dyDescent="0.25">
      <c r="A621" s="21" t="s">
        <v>986</v>
      </c>
      <c r="B621" s="10" t="s">
        <v>1003</v>
      </c>
      <c r="C621" s="10" t="s">
        <v>992</v>
      </c>
      <c r="D621" s="11" t="s">
        <v>814</v>
      </c>
      <c r="E621" s="11" t="s">
        <v>815</v>
      </c>
      <c r="F621" s="20" t="s">
        <v>816</v>
      </c>
      <c r="G621" s="20">
        <v>1</v>
      </c>
      <c r="H621" s="19">
        <v>2019</v>
      </c>
      <c r="I621" s="11" t="s">
        <v>761</v>
      </c>
    </row>
    <row r="622" spans="1:9" x14ac:dyDescent="0.25">
      <c r="A622" s="21">
        <v>2179</v>
      </c>
      <c r="B622" s="10" t="s">
        <v>704</v>
      </c>
      <c r="C622" s="10" t="s">
        <v>58</v>
      </c>
      <c r="D622" s="11" t="s">
        <v>814</v>
      </c>
      <c r="E622" s="11" t="s">
        <v>815</v>
      </c>
      <c r="F622" s="20">
        <v>0.94689999999999996</v>
      </c>
      <c r="G622" s="20" t="s">
        <v>817</v>
      </c>
      <c r="H622" s="19">
        <v>2017</v>
      </c>
      <c r="I622" s="11" t="s">
        <v>42</v>
      </c>
    </row>
    <row r="623" spans="1:9" x14ac:dyDescent="0.25">
      <c r="A623" s="21">
        <v>1896</v>
      </c>
      <c r="B623" s="10" t="s">
        <v>705</v>
      </c>
      <c r="C623" s="10" t="s">
        <v>23</v>
      </c>
      <c r="D623" s="11" t="s">
        <v>814</v>
      </c>
      <c r="E623" s="11" t="s">
        <v>815</v>
      </c>
      <c r="F623" s="20">
        <v>0.82479999999999998</v>
      </c>
      <c r="G623" s="20" t="s">
        <v>817</v>
      </c>
      <c r="H623" s="19">
        <v>2017</v>
      </c>
      <c r="I623" s="11" t="s">
        <v>42</v>
      </c>
    </row>
    <row r="624" spans="1:9" x14ac:dyDescent="0.25">
      <c r="A624" s="21">
        <v>1906</v>
      </c>
      <c r="B624" s="10" t="s">
        <v>741</v>
      </c>
      <c r="C624" s="10" t="s">
        <v>706</v>
      </c>
      <c r="D624" s="11" t="s">
        <v>814</v>
      </c>
      <c r="E624" s="11" t="s">
        <v>815</v>
      </c>
      <c r="F624" s="20">
        <v>0.83189999999999997</v>
      </c>
      <c r="G624" s="20" t="s">
        <v>817</v>
      </c>
      <c r="H624" s="19">
        <v>2017</v>
      </c>
      <c r="I624" s="11" t="s">
        <v>42</v>
      </c>
    </row>
    <row r="625" spans="1:9" x14ac:dyDescent="0.25">
      <c r="A625" s="21">
        <v>1498</v>
      </c>
      <c r="B625" s="10" t="s">
        <v>707</v>
      </c>
      <c r="C625" s="10" t="s">
        <v>399</v>
      </c>
      <c r="D625" s="11" t="s">
        <v>814</v>
      </c>
      <c r="E625" s="11" t="s">
        <v>815</v>
      </c>
      <c r="F625" s="20">
        <v>1.7493000000000001</v>
      </c>
      <c r="G625" s="20" t="s">
        <v>817</v>
      </c>
      <c r="H625" s="19">
        <v>2017</v>
      </c>
      <c r="I625" s="11" t="s">
        <v>42</v>
      </c>
    </row>
    <row r="626" spans="1:9" x14ac:dyDescent="0.25">
      <c r="A626" s="21">
        <v>946</v>
      </c>
      <c r="B626" s="10" t="s">
        <v>708</v>
      </c>
      <c r="C626" s="10" t="s">
        <v>166</v>
      </c>
      <c r="D626" s="11" t="s">
        <v>814</v>
      </c>
      <c r="E626" s="11" t="s">
        <v>815</v>
      </c>
      <c r="F626" s="20">
        <v>0.8669</v>
      </c>
      <c r="G626" s="20" t="s">
        <v>817</v>
      </c>
      <c r="H626" s="19">
        <v>2017</v>
      </c>
      <c r="I626" s="11" t="s">
        <v>42</v>
      </c>
    </row>
    <row r="627" spans="1:9" x14ac:dyDescent="0.25">
      <c r="A627" s="21">
        <v>692</v>
      </c>
      <c r="B627" s="10" t="s">
        <v>988</v>
      </c>
      <c r="C627" s="10" t="s">
        <v>989</v>
      </c>
      <c r="D627" s="11" t="s">
        <v>814</v>
      </c>
      <c r="E627" s="11" t="s">
        <v>815</v>
      </c>
      <c r="F627" s="20" t="s">
        <v>816</v>
      </c>
      <c r="G627" s="20">
        <v>1</v>
      </c>
      <c r="H627" s="19">
        <v>2019</v>
      </c>
      <c r="I627" s="11" t="s">
        <v>761</v>
      </c>
    </row>
    <row r="628" spans="1:9" x14ac:dyDescent="0.25">
      <c r="A628" s="21">
        <v>3232</v>
      </c>
      <c r="B628" s="10" t="s">
        <v>709</v>
      </c>
      <c r="C628" s="10" t="s">
        <v>129</v>
      </c>
      <c r="D628" s="11" t="s">
        <v>814</v>
      </c>
      <c r="E628" s="11" t="s">
        <v>815</v>
      </c>
      <c r="F628" s="20">
        <v>0.80400000000000005</v>
      </c>
      <c r="G628" s="20" t="s">
        <v>817</v>
      </c>
      <c r="H628" s="19">
        <v>2017</v>
      </c>
      <c r="I628" s="11" t="s">
        <v>42</v>
      </c>
    </row>
    <row r="629" spans="1:9" x14ac:dyDescent="0.25">
      <c r="A629" s="21">
        <v>2743</v>
      </c>
      <c r="B629" s="10" t="s">
        <v>757</v>
      </c>
      <c r="C629" s="10" t="s">
        <v>94</v>
      </c>
      <c r="D629" s="11" t="s">
        <v>814</v>
      </c>
      <c r="E629" s="11" t="s">
        <v>815</v>
      </c>
      <c r="F629" s="20">
        <v>0.81240000000000001</v>
      </c>
      <c r="G629" s="20" t="s">
        <v>817</v>
      </c>
      <c r="H629" s="19">
        <v>2017</v>
      </c>
      <c r="I629" s="11" t="s">
        <v>42</v>
      </c>
    </row>
    <row r="630" spans="1:9" x14ac:dyDescent="0.25">
      <c r="A630" s="22">
        <v>2743</v>
      </c>
      <c r="B630" s="13" t="s">
        <v>744</v>
      </c>
      <c r="C630" s="13" t="s">
        <v>94</v>
      </c>
      <c r="D630" s="14" t="s">
        <v>814</v>
      </c>
      <c r="E630" s="15" t="s">
        <v>815</v>
      </c>
      <c r="F630" s="14">
        <v>0.81340000000000001</v>
      </c>
      <c r="G630" s="14" t="s">
        <v>817</v>
      </c>
      <c r="H630" s="12">
        <v>2017</v>
      </c>
      <c r="I630" s="12" t="s">
        <v>96</v>
      </c>
    </row>
    <row r="631" spans="1:9" x14ac:dyDescent="0.25">
      <c r="A631" s="21" t="s">
        <v>929</v>
      </c>
      <c r="B631" s="10" t="s">
        <v>710</v>
      </c>
      <c r="C631" s="10" t="s">
        <v>651</v>
      </c>
      <c r="D631" s="11" t="s">
        <v>814</v>
      </c>
      <c r="E631" s="11" t="s">
        <v>815</v>
      </c>
      <c r="F631" s="20">
        <v>0.83540000000000003</v>
      </c>
      <c r="G631" s="20" t="s">
        <v>817</v>
      </c>
      <c r="H631" s="19">
        <v>2017</v>
      </c>
      <c r="I631" s="11" t="s">
        <v>42</v>
      </c>
    </row>
    <row r="632" spans="1:9" x14ac:dyDescent="0.25">
      <c r="A632" s="21">
        <v>3617</v>
      </c>
      <c r="B632" s="10" t="s">
        <v>711</v>
      </c>
      <c r="C632" s="10" t="s">
        <v>34</v>
      </c>
      <c r="D632" s="11" t="s">
        <v>814</v>
      </c>
      <c r="E632" s="11" t="s">
        <v>815</v>
      </c>
      <c r="F632" s="20">
        <v>0.89090000000000003</v>
      </c>
      <c r="G632" s="20" t="s">
        <v>817</v>
      </c>
      <c r="H632" s="19">
        <v>2017</v>
      </c>
      <c r="I632" s="11" t="s">
        <v>42</v>
      </c>
    </row>
    <row r="633" spans="1:9" x14ac:dyDescent="0.25">
      <c r="A633" s="21">
        <v>3275</v>
      </c>
      <c r="B633" s="10" t="s">
        <v>712</v>
      </c>
      <c r="C633" s="10" t="s">
        <v>463</v>
      </c>
      <c r="D633" s="11" t="s">
        <v>814</v>
      </c>
      <c r="E633" s="11" t="s">
        <v>815</v>
      </c>
      <c r="F633" s="20">
        <v>0.85760000000000003</v>
      </c>
      <c r="G633" s="20" t="s">
        <v>817</v>
      </c>
      <c r="H633" s="19">
        <v>2017</v>
      </c>
      <c r="I633" s="11" t="s">
        <v>42</v>
      </c>
    </row>
    <row r="634" spans="1:9" x14ac:dyDescent="0.25">
      <c r="A634" s="22">
        <v>10</v>
      </c>
      <c r="B634" s="10" t="s">
        <v>997</v>
      </c>
      <c r="C634" s="10" t="s">
        <v>109</v>
      </c>
      <c r="D634" s="11" t="s">
        <v>814</v>
      </c>
      <c r="E634" s="11" t="s">
        <v>815</v>
      </c>
      <c r="F634" s="14" t="s">
        <v>816</v>
      </c>
      <c r="G634" s="14">
        <v>1</v>
      </c>
      <c r="H634" s="19">
        <v>2019</v>
      </c>
      <c r="I634" s="12" t="s">
        <v>761</v>
      </c>
    </row>
    <row r="635" spans="1:9" x14ac:dyDescent="0.25">
      <c r="A635" s="21">
        <v>2121</v>
      </c>
      <c r="B635" s="10" t="s">
        <v>713</v>
      </c>
      <c r="C635" s="10" t="s">
        <v>11</v>
      </c>
      <c r="D635" s="11" t="s">
        <v>814</v>
      </c>
      <c r="E635" s="11" t="s">
        <v>815</v>
      </c>
      <c r="F635" s="20">
        <v>1.0471999999999999</v>
      </c>
      <c r="G635" s="20" t="s">
        <v>817</v>
      </c>
      <c r="H635" s="19">
        <v>2017</v>
      </c>
      <c r="I635" s="11" t="s">
        <v>42</v>
      </c>
    </row>
    <row r="636" spans="1:9" x14ac:dyDescent="0.25">
      <c r="A636" s="21">
        <v>1101</v>
      </c>
      <c r="B636" s="10" t="s">
        <v>714</v>
      </c>
      <c r="C636" s="10" t="s">
        <v>129</v>
      </c>
      <c r="D636" s="11" t="s">
        <v>814</v>
      </c>
      <c r="E636" s="11" t="s">
        <v>815</v>
      </c>
      <c r="F636" s="20">
        <v>0.79800000000000004</v>
      </c>
      <c r="G636" s="20" t="s">
        <v>817</v>
      </c>
      <c r="H636" s="19">
        <v>2017</v>
      </c>
      <c r="I636" s="11" t="s">
        <v>42</v>
      </c>
    </row>
  </sheetData>
  <sheetProtection algorithmName="SHA-512" hashValue="KW21D/pkEos6hdmWbdAaKHszK0Wa6T603WX0xTZjBD8r5fRSLzHYTQJROvHdeQAhLAVkKxaXBoi38OlbZLaV9A==" saltValue="0zHJIja+z4SPUBMe6BPsfA==" spinCount="100000" sheet="1" objects="1" scenarios="1"/>
  <autoFilter ref="A1:I591" xr:uid="{109E7B6C-58B9-4AB5-A891-E6DDACC35E6A}"/>
  <sortState xmlns:xlrd2="http://schemas.microsoft.com/office/spreadsheetml/2017/richdata2" ref="A2:I636">
    <sortCondition ref="B2:B636"/>
    <sortCondition ref="C2:C636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43E23-C04E-464A-9AEF-B1562668846D}">
  <dimension ref="A1:G22"/>
  <sheetViews>
    <sheetView workbookViewId="0">
      <selection activeCell="G14" sqref="G14"/>
    </sheetView>
  </sheetViews>
  <sheetFormatPr defaultRowHeight="15" x14ac:dyDescent="0.25"/>
  <cols>
    <col min="1" max="1" width="6.5703125" style="1" bestFit="1" customWidth="1"/>
    <col min="2" max="2" width="53.5703125" bestFit="1" customWidth="1"/>
    <col min="3" max="4" width="3.85546875" style="1" bestFit="1" customWidth="1"/>
    <col min="5" max="5" width="8.140625" style="1" bestFit="1" customWidth="1"/>
    <col min="6" max="6" width="6.5703125" style="1" bestFit="1" customWidth="1"/>
    <col min="7" max="7" width="8.140625" style="99" customWidth="1"/>
  </cols>
  <sheetData>
    <row r="1" spans="1:7" s="87" customFormat="1" x14ac:dyDescent="0.25">
      <c r="A1" s="6" t="s">
        <v>50</v>
      </c>
      <c r="B1" s="6" t="s">
        <v>809</v>
      </c>
      <c r="C1" s="6" t="s">
        <v>947</v>
      </c>
      <c r="D1" s="6" t="s">
        <v>944</v>
      </c>
      <c r="E1" s="6" t="s">
        <v>959</v>
      </c>
      <c r="F1" s="6" t="s">
        <v>957</v>
      </c>
      <c r="G1" s="96" t="s">
        <v>762</v>
      </c>
    </row>
    <row r="2" spans="1:7" x14ac:dyDescent="0.25">
      <c r="A2" s="41" t="s">
        <v>933</v>
      </c>
      <c r="B2" s="52" t="s">
        <v>15</v>
      </c>
      <c r="C2" s="41">
        <v>7</v>
      </c>
      <c r="D2" s="41">
        <v>13</v>
      </c>
      <c r="E2" s="41" t="s">
        <v>945</v>
      </c>
      <c r="F2" s="41">
        <v>1</v>
      </c>
      <c r="G2" s="97">
        <v>0.54513888888888895</v>
      </c>
    </row>
    <row r="3" spans="1:7" x14ac:dyDescent="0.25">
      <c r="A3" s="41" t="s">
        <v>41</v>
      </c>
      <c r="B3" s="52" t="s">
        <v>49</v>
      </c>
      <c r="C3" s="41">
        <v>5</v>
      </c>
      <c r="D3" s="41">
        <v>13</v>
      </c>
      <c r="E3" s="41" t="s">
        <v>945</v>
      </c>
      <c r="F3" s="41">
        <v>1</v>
      </c>
      <c r="G3" s="97">
        <v>0.54513888888888895</v>
      </c>
    </row>
    <row r="4" spans="1:7" x14ac:dyDescent="0.25">
      <c r="A4" s="41" t="s">
        <v>40</v>
      </c>
      <c r="B4" s="52" t="s">
        <v>48</v>
      </c>
      <c r="C4" s="41">
        <v>4</v>
      </c>
      <c r="D4" s="41">
        <v>13</v>
      </c>
      <c r="E4" s="41" t="s">
        <v>945</v>
      </c>
      <c r="F4" s="41">
        <v>1</v>
      </c>
      <c r="G4" s="97">
        <v>0.54513888888888895</v>
      </c>
    </row>
    <row r="5" spans="1:7" x14ac:dyDescent="0.25">
      <c r="A5" s="41" t="s">
        <v>958</v>
      </c>
      <c r="B5" s="52" t="s">
        <v>36</v>
      </c>
      <c r="C5" s="41">
        <v>7</v>
      </c>
      <c r="D5" s="41">
        <v>13</v>
      </c>
      <c r="E5" s="41" t="s">
        <v>945</v>
      </c>
      <c r="F5" s="41">
        <v>1</v>
      </c>
      <c r="G5" s="97">
        <v>0.54513888888888895</v>
      </c>
    </row>
    <row r="6" spans="1:7" x14ac:dyDescent="0.25">
      <c r="A6" s="41" t="s">
        <v>44</v>
      </c>
      <c r="B6" s="52" t="s">
        <v>864</v>
      </c>
      <c r="C6" s="41">
        <v>6</v>
      </c>
      <c r="D6" s="41">
        <v>13</v>
      </c>
      <c r="E6" s="41" t="s">
        <v>945</v>
      </c>
      <c r="F6" s="41">
        <v>2</v>
      </c>
      <c r="G6" s="97">
        <v>0.5493055555555556</v>
      </c>
    </row>
    <row r="7" spans="1:7" x14ac:dyDescent="0.25">
      <c r="A7" s="41" t="s">
        <v>43</v>
      </c>
      <c r="B7" s="52" t="s">
        <v>956</v>
      </c>
      <c r="C7" s="41">
        <v>6</v>
      </c>
      <c r="D7" s="41">
        <v>13</v>
      </c>
      <c r="E7" s="41" t="s">
        <v>945</v>
      </c>
      <c r="F7" s="41">
        <v>2</v>
      </c>
      <c r="G7" s="97">
        <v>0.5493055555555556</v>
      </c>
    </row>
    <row r="8" spans="1:7" x14ac:dyDescent="0.25">
      <c r="A8" s="41" t="s">
        <v>951</v>
      </c>
      <c r="B8" s="52" t="s">
        <v>966</v>
      </c>
      <c r="C8" s="41">
        <v>6</v>
      </c>
      <c r="D8" s="41">
        <v>13</v>
      </c>
      <c r="E8" s="41" t="s">
        <v>945</v>
      </c>
      <c r="F8" s="41">
        <v>2</v>
      </c>
      <c r="G8" s="97">
        <v>0.5493055555555556</v>
      </c>
    </row>
    <row r="9" spans="1:7" x14ac:dyDescent="0.25">
      <c r="A9" s="41" t="s">
        <v>42</v>
      </c>
      <c r="B9" s="52" t="s">
        <v>967</v>
      </c>
      <c r="C9" s="41">
        <v>6</v>
      </c>
      <c r="D9" s="41">
        <v>13</v>
      </c>
      <c r="E9" s="41" t="s">
        <v>945</v>
      </c>
      <c r="F9" s="41">
        <v>2</v>
      </c>
      <c r="G9" s="97">
        <v>0.5493055555555556</v>
      </c>
    </row>
    <row r="10" spans="1:7" x14ac:dyDescent="0.25">
      <c r="A10" s="41" t="s">
        <v>968</v>
      </c>
      <c r="B10" s="52" t="s">
        <v>109</v>
      </c>
      <c r="C10" s="41">
        <v>7</v>
      </c>
      <c r="D10" s="41">
        <v>13</v>
      </c>
      <c r="E10" s="41" t="s">
        <v>945</v>
      </c>
      <c r="F10" s="41">
        <v>3</v>
      </c>
      <c r="G10" s="97">
        <v>0.55347222222222225</v>
      </c>
    </row>
    <row r="11" spans="1:7" x14ac:dyDescent="0.25">
      <c r="A11" s="41" t="s">
        <v>950</v>
      </c>
      <c r="B11" s="52" t="s">
        <v>952</v>
      </c>
      <c r="C11" s="41">
        <v>7</v>
      </c>
      <c r="D11" s="41">
        <v>13</v>
      </c>
      <c r="E11" s="41" t="s">
        <v>945</v>
      </c>
      <c r="F11" s="41">
        <v>3</v>
      </c>
      <c r="G11" s="97">
        <v>0.55347222222222225</v>
      </c>
    </row>
    <row r="12" spans="1:7" x14ac:dyDescent="0.25">
      <c r="A12" s="41" t="s">
        <v>45</v>
      </c>
      <c r="B12" s="52" t="s">
        <v>953</v>
      </c>
      <c r="C12" s="41">
        <v>7</v>
      </c>
      <c r="D12" s="41">
        <v>13</v>
      </c>
      <c r="E12" s="41" t="s">
        <v>945</v>
      </c>
      <c r="F12" s="41">
        <v>3</v>
      </c>
      <c r="G12" s="97">
        <v>0.55347222222222225</v>
      </c>
    </row>
    <row r="13" spans="1:7" x14ac:dyDescent="0.25">
      <c r="A13" s="41" t="s">
        <v>46</v>
      </c>
      <c r="B13" s="52" t="s">
        <v>954</v>
      </c>
      <c r="C13" s="41">
        <v>7</v>
      </c>
      <c r="D13" s="41">
        <v>13</v>
      </c>
      <c r="E13" s="41" t="s">
        <v>945</v>
      </c>
      <c r="F13" s="41">
        <v>3</v>
      </c>
      <c r="G13" s="97">
        <v>0.55347222222222225</v>
      </c>
    </row>
    <row r="14" spans="1:7" x14ac:dyDescent="0.25">
      <c r="A14" s="41" t="s">
        <v>47</v>
      </c>
      <c r="B14" s="52" t="s">
        <v>955</v>
      </c>
      <c r="C14" s="41">
        <v>7</v>
      </c>
      <c r="D14" s="41">
        <v>13</v>
      </c>
      <c r="E14" s="41" t="s">
        <v>945</v>
      </c>
      <c r="F14" s="41">
        <v>3</v>
      </c>
      <c r="G14" s="97">
        <v>0.55347222222222225</v>
      </c>
    </row>
    <row r="15" spans="1:7" x14ac:dyDescent="0.25">
      <c r="A15" s="41" t="s">
        <v>936</v>
      </c>
      <c r="B15" s="52" t="s">
        <v>937</v>
      </c>
      <c r="C15" s="41">
        <v>7</v>
      </c>
      <c r="D15" s="41">
        <v>14</v>
      </c>
      <c r="E15" s="41" t="s">
        <v>946</v>
      </c>
      <c r="F15" s="41">
        <v>1</v>
      </c>
      <c r="G15" s="97">
        <v>0.54166666666666663</v>
      </c>
    </row>
    <row r="16" spans="1:7" x14ac:dyDescent="0.25">
      <c r="A16" s="41" t="s">
        <v>942</v>
      </c>
      <c r="B16" s="52" t="s">
        <v>943</v>
      </c>
      <c r="C16" s="41">
        <v>7</v>
      </c>
      <c r="D16" s="41">
        <v>14</v>
      </c>
      <c r="E16" s="41" t="s">
        <v>946</v>
      </c>
      <c r="F16" s="41">
        <v>2</v>
      </c>
      <c r="G16" s="97">
        <v>0.54583333333333328</v>
      </c>
    </row>
    <row r="17" spans="1:7" x14ac:dyDescent="0.25">
      <c r="A17" s="41" t="s">
        <v>940</v>
      </c>
      <c r="B17" s="52" t="s">
        <v>941</v>
      </c>
      <c r="C17" s="41">
        <v>7</v>
      </c>
      <c r="D17" s="41">
        <v>14</v>
      </c>
      <c r="E17" s="41" t="s">
        <v>946</v>
      </c>
      <c r="F17" s="41">
        <v>2</v>
      </c>
      <c r="G17" s="97">
        <v>0.54583333333333328</v>
      </c>
    </row>
    <row r="18" spans="1:7" x14ac:dyDescent="0.25">
      <c r="A18" s="41" t="s">
        <v>938</v>
      </c>
      <c r="B18" s="52" t="s">
        <v>939</v>
      </c>
      <c r="C18" s="41">
        <v>7</v>
      </c>
      <c r="D18" s="41">
        <v>14</v>
      </c>
      <c r="E18" s="41" t="s">
        <v>946</v>
      </c>
      <c r="F18" s="41">
        <v>2</v>
      </c>
      <c r="G18" s="97">
        <v>0.54583333333333328</v>
      </c>
    </row>
    <row r="19" spans="1:7" x14ac:dyDescent="0.25">
      <c r="A19" s="41" t="s">
        <v>935</v>
      </c>
      <c r="B19" s="52" t="s">
        <v>157</v>
      </c>
      <c r="C19" s="41">
        <v>7</v>
      </c>
      <c r="D19" s="41">
        <v>14</v>
      </c>
      <c r="E19" s="41" t="s">
        <v>946</v>
      </c>
      <c r="F19" s="41">
        <v>3</v>
      </c>
      <c r="G19" s="97">
        <v>0.54999999999999993</v>
      </c>
    </row>
    <row r="20" spans="1:7" x14ac:dyDescent="0.25">
      <c r="A20" s="41" t="s">
        <v>934</v>
      </c>
      <c r="B20" s="52" t="s">
        <v>183</v>
      </c>
      <c r="C20" s="41">
        <v>7</v>
      </c>
      <c r="D20" s="41">
        <v>14</v>
      </c>
      <c r="E20" s="41" t="s">
        <v>946</v>
      </c>
      <c r="F20" s="41">
        <v>3</v>
      </c>
      <c r="G20" s="97">
        <v>0.54999999999999993</v>
      </c>
    </row>
    <row r="21" spans="1:7" x14ac:dyDescent="0.25">
      <c r="A21" s="41" t="s">
        <v>948</v>
      </c>
      <c r="B21" s="52" t="s">
        <v>949</v>
      </c>
      <c r="C21" s="41">
        <v>7</v>
      </c>
      <c r="D21" s="41">
        <v>14</v>
      </c>
      <c r="E21" s="41" t="s">
        <v>946</v>
      </c>
      <c r="F21" s="41">
        <v>4</v>
      </c>
      <c r="G21" s="97">
        <v>0.5541666666666667</v>
      </c>
    </row>
    <row r="22" spans="1:7" x14ac:dyDescent="0.25">
      <c r="G22" s="98"/>
    </row>
  </sheetData>
  <sheetProtection algorithmName="SHA-512" hashValue="Ac4SSnrVYKDxHmGB1DaVEKY0N0i7YZ4VxeZE6qeMTLH+Zo85nv4ApPnb0b1kQD1zTJRWlkk++n8h7oOUaDVa4w==" saltValue="o1DhViwgjMB5QL8rjZ5jEQ==" spinCount="100000" sheet="1" objects="1" scenarios="1"/>
  <sortState xmlns:xlrd2="http://schemas.microsoft.com/office/spreadsheetml/2017/richdata2" ref="A2:G24">
    <sortCondition ref="D2:D24"/>
    <sortCondition ref="F2:F24"/>
    <sortCondition ref="A2:A24"/>
  </sortState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13</vt:i4>
      </vt:variant>
    </vt:vector>
  </HeadingPairs>
  <TitlesOfParts>
    <vt:vector size="34" baseType="lpstr">
      <vt:lpstr>W1</vt:lpstr>
      <vt:lpstr>W2</vt:lpstr>
      <vt:lpstr>Inscricao</vt:lpstr>
      <vt:lpstr>Chegada</vt:lpstr>
      <vt:lpstr>Resultados</vt:lpstr>
      <vt:lpstr>Sumula</vt:lpstr>
      <vt:lpstr>Por Classe</vt:lpstr>
      <vt:lpstr>Ratings</vt:lpstr>
      <vt:lpstr>Classes</vt:lpstr>
      <vt:lpstr>ORC</vt:lpstr>
      <vt:lpstr>IRC</vt:lpstr>
      <vt:lpstr>H25</vt:lpstr>
      <vt:lpstr>RGS</vt:lpstr>
      <vt:lpstr>CLA</vt:lpstr>
      <vt:lpstr>BPA</vt:lpstr>
      <vt:lpstr>BPB</vt:lpstr>
      <vt:lpstr>BPC</vt:lpstr>
      <vt:lpstr>B32</vt:lpstr>
      <vt:lpstr>B23</vt:lpstr>
      <vt:lpstr>Clubes</vt:lpstr>
      <vt:lpstr>Siglas</vt:lpstr>
      <vt:lpstr>'B23'!Classe</vt:lpstr>
      <vt:lpstr>'B32'!Classe</vt:lpstr>
      <vt:lpstr>BPA!Classe</vt:lpstr>
      <vt:lpstr>BPB!Classe</vt:lpstr>
      <vt:lpstr>BPC!Classe</vt:lpstr>
      <vt:lpstr>CLA!Classe</vt:lpstr>
      <vt:lpstr>'H25'!Classe</vt:lpstr>
      <vt:lpstr>IRC!Classe</vt:lpstr>
      <vt:lpstr>ORC!Classe</vt:lpstr>
      <vt:lpstr>RGS!Classe</vt:lpstr>
      <vt:lpstr>'W1'!Classe</vt:lpstr>
      <vt:lpstr>'W2'!Classe</vt:lpstr>
      <vt:lpstr>Classe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Swan</dc:creator>
  <cp:lastModifiedBy>Robert Swan</cp:lastModifiedBy>
  <cp:lastPrinted>2019-04-14T11:17:36Z</cp:lastPrinted>
  <dcterms:created xsi:type="dcterms:W3CDTF">2017-11-25T23:58:08Z</dcterms:created>
  <dcterms:modified xsi:type="dcterms:W3CDTF">2019-04-14T14:26:32Z</dcterms:modified>
</cp:coreProperties>
</file>